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7 сессия\37\5. фінанасові питання\3. внесення змін 2018\"/>
    </mc:Choice>
  </mc:AlternateContent>
  <bookViews>
    <workbookView xWindow="0" yWindow="0" windowWidth="20490" windowHeight="7620" tabRatio="992"/>
  </bookViews>
  <sheets>
    <sheet name="додатково (07.02.2018)" sheetId="1" r:id="rId1"/>
  </sheets>
  <definedNames>
    <definedName name="__xlfn_AGGREGATE">#N/A</definedName>
    <definedName name="_xlnm.Print_Titles" localSheetId="0">'додатково (07.02.2018)'!$5:$6</definedName>
    <definedName name="_xlnm.Print_Area" localSheetId="0">'додатково (07.02.2018)'!$A$1:$I$69</definedName>
  </definedNames>
  <calcPr calcId="162913" fullCalcOnLoad="1"/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F27" i="1"/>
  <c r="G27" i="1"/>
  <c r="H27" i="1"/>
  <c r="H17" i="1" s="1"/>
  <c r="H9" i="1" s="1"/>
  <c r="I27" i="1"/>
  <c r="I36" i="1"/>
  <c r="I41" i="1"/>
  <c r="I45" i="1"/>
  <c r="I9" i="1" s="1"/>
  <c r="I47" i="1"/>
  <c r="I49" i="1"/>
  <c r="I59" i="1"/>
  <c r="I63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D84" i="1"/>
  <c r="F84" i="1"/>
  <c r="G84" i="1"/>
  <c r="G49" i="1" s="1"/>
  <c r="G45" i="1" s="1"/>
  <c r="H84" i="1"/>
  <c r="H49" i="1" s="1"/>
  <c r="H45" i="1" s="1"/>
  <c r="I85" i="1"/>
  <c r="I87" i="1"/>
  <c r="I86" i="1" s="1"/>
  <c r="I89" i="1"/>
  <c r="I88" i="1" s="1"/>
  <c r="I90" i="1"/>
  <c r="I91" i="1"/>
  <c r="I93" i="1"/>
  <c r="I92" i="1" s="1"/>
  <c r="I94" i="1"/>
  <c r="I95" i="1"/>
  <c r="F96" i="1"/>
  <c r="G96" i="1"/>
  <c r="H96" i="1"/>
  <c r="I97" i="1"/>
  <c r="I96" i="1" s="1"/>
  <c r="I98" i="1"/>
  <c r="I99" i="1"/>
  <c r="G100" i="1"/>
  <c r="H100" i="1"/>
  <c r="I101" i="1"/>
  <c r="I102" i="1"/>
  <c r="I103" i="1"/>
  <c r="I104" i="1"/>
  <c r="I100" i="1" s="1"/>
  <c r="I105" i="1"/>
  <c r="I106" i="1"/>
  <c r="G113" i="1"/>
  <c r="H113" i="1"/>
  <c r="I114" i="1"/>
  <c r="I113" i="1" s="1"/>
  <c r="I115" i="1"/>
  <c r="I116" i="1"/>
  <c r="I117" i="1"/>
  <c r="I118" i="1"/>
  <c r="I119" i="1"/>
  <c r="F120" i="1"/>
  <c r="G120" i="1"/>
  <c r="H120" i="1"/>
  <c r="I121" i="1"/>
  <c r="I120" i="1" s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F139" i="1"/>
  <c r="G139" i="1"/>
  <c r="H139" i="1"/>
  <c r="I140" i="1"/>
  <c r="I139" i="1" s="1"/>
  <c r="I141" i="1"/>
  <c r="I142" i="1"/>
  <c r="I143" i="1"/>
  <c r="I144" i="1"/>
  <c r="I145" i="1"/>
  <c r="I146" i="1"/>
  <c r="I147" i="1"/>
  <c r="I148" i="1"/>
  <c r="I149" i="1"/>
  <c r="I150" i="1"/>
  <c r="I151" i="1"/>
  <c r="I152" i="1"/>
  <c r="D153" i="1"/>
  <c r="I153" i="1"/>
  <c r="I154" i="1"/>
  <c r="I155" i="1"/>
  <c r="C156" i="1"/>
  <c r="D156" i="1"/>
  <c r="E156" i="1"/>
  <c r="I156" i="1"/>
  <c r="I157" i="1"/>
  <c r="I158" i="1"/>
  <c r="C159" i="1"/>
  <c r="D159" i="1"/>
  <c r="E159" i="1"/>
  <c r="I159" i="1"/>
  <c r="I160" i="1"/>
  <c r="I161" i="1"/>
  <c r="C162" i="1"/>
  <c r="D162" i="1"/>
  <c r="E162" i="1"/>
  <c r="I162" i="1"/>
  <c r="C163" i="1"/>
  <c r="D163" i="1"/>
  <c r="E163" i="1"/>
  <c r="I163" i="1"/>
  <c r="I164" i="1"/>
  <c r="C165" i="1"/>
  <c r="D165" i="1"/>
  <c r="E165" i="1"/>
  <c r="I165" i="1"/>
  <c r="I166" i="1"/>
  <c r="I167" i="1"/>
  <c r="C168" i="1"/>
  <c r="D168" i="1"/>
  <c r="E168" i="1"/>
  <c r="I168" i="1"/>
  <c r="I169" i="1"/>
  <c r="I170" i="1"/>
  <c r="I171" i="1"/>
  <c r="C172" i="1"/>
  <c r="D172" i="1"/>
  <c r="E172" i="1"/>
  <c r="I172" i="1"/>
  <c r="I173" i="1"/>
  <c r="I84" i="1" l="1"/>
  <c r="G17" i="1"/>
  <c r="G9" i="1" s="1"/>
</calcChain>
</file>

<file path=xl/sharedStrings.xml><?xml version="1.0" encoding="utf-8"?>
<sst xmlns="http://schemas.openxmlformats.org/spreadsheetml/2006/main" count="182" uniqueCount="130">
  <si>
    <t>Додаток 2</t>
  </si>
  <si>
    <t>Пропозиції</t>
  </si>
  <si>
    <t xml:space="preserve">щодо розподілу залишків </t>
  </si>
  <si>
    <t>тис. грн.</t>
  </si>
  <si>
    <t>№ з/п</t>
  </si>
  <si>
    <t>Напрямки використання</t>
  </si>
  <si>
    <t>Бюджетний запит на 2015 рік</t>
  </si>
  <si>
    <t>Пропозиції на 2015 рік (першо-чергові)</t>
  </si>
  <si>
    <t>Пропозиції на 2015 рік (2 черга)</t>
  </si>
  <si>
    <t>Пропозиція на сесію в березні</t>
  </si>
  <si>
    <t xml:space="preserve"> асигнування</t>
  </si>
  <si>
    <t>Сума</t>
  </si>
  <si>
    <t>загальний фонд</t>
  </si>
  <si>
    <t>спеціальний фонд</t>
  </si>
  <si>
    <t>ВСЬОГО залишків до розподілу</t>
  </si>
  <si>
    <r>
      <rPr>
        <b/>
        <sz val="14"/>
        <rFont val="Times New Roman"/>
        <family val="1"/>
        <charset val="204"/>
      </rPr>
      <t xml:space="preserve">Пропозиції щодо розподілу - всього, </t>
    </r>
    <r>
      <rPr>
        <sz val="14"/>
        <rFont val="Times New Roman"/>
        <family val="1"/>
        <charset val="204"/>
      </rPr>
      <t>в тому числі за рахунок залишків:</t>
    </r>
  </si>
  <si>
    <t>загального фонду</t>
  </si>
  <si>
    <t>медичної субвенції</t>
  </si>
  <si>
    <t>освітньої субвенції</t>
  </si>
  <si>
    <t xml:space="preserve">субвенції з державного бюджету місцевим бюджетам на здійснення заходів щодо соціально-екномічного розвитку окремих територій </t>
  </si>
  <si>
    <t xml:space="preserve">бюджету розвитку </t>
  </si>
  <si>
    <t>цільового фонду</t>
  </si>
  <si>
    <t>екологічного фонду</t>
  </si>
  <si>
    <t>1</t>
  </si>
  <si>
    <t>Виконавчий комітет ММР ЗО</t>
  </si>
  <si>
    <t>010116</t>
  </si>
  <si>
    <t>120201</t>
  </si>
  <si>
    <t>180409</t>
  </si>
  <si>
    <t>150118</t>
  </si>
  <si>
    <t>Придбання легкових автомобілів</t>
  </si>
  <si>
    <t>Міська програма "Заходи щодо інвестиціійної привабливості міста Мелітополя"</t>
  </si>
  <si>
    <t>Міська програма "Пам"ять Чорнобиля" (поїздка до м. Припять)</t>
  </si>
  <si>
    <t>Міська програма "Заходи, спрямовані на охорону та раціональне використання природних ресурсів"</t>
  </si>
  <si>
    <t>Цільовий фонд</t>
  </si>
  <si>
    <t>2</t>
  </si>
  <si>
    <t>Управління освіти ММР ЗО</t>
  </si>
  <si>
    <t>Заробітна плата з нарахуваннями педагогічних працівників</t>
  </si>
  <si>
    <t xml:space="preserve">Поточний ремонт ДНЗ   </t>
  </si>
  <si>
    <t>Поточний ремонт ДНЗ № 39</t>
  </si>
  <si>
    <t>Придбання обладнання для інклюзивно-ресурсного центру</t>
  </si>
  <si>
    <t>Поточний ремонт санвузлів ЗОШ № 22</t>
  </si>
  <si>
    <t>Капітальний ремонт медіатеки ЗОШ № 11</t>
  </si>
  <si>
    <t>ЗОШ № 4 придбання лічильника тепла</t>
  </si>
  <si>
    <t xml:space="preserve">Придбання обладнання </t>
  </si>
  <si>
    <t>3</t>
  </si>
  <si>
    <t>Відділ охорони здоров"я ММР ЗО</t>
  </si>
  <si>
    <t>Придбання медикаментів</t>
  </si>
  <si>
    <t>Поточне утримання лікувальних установ (придбання бланків, встановлення сигналізації)</t>
  </si>
  <si>
    <t xml:space="preserve">Закупівля медобладнання </t>
  </si>
  <si>
    <t>Капітальний ремонт операційної пологового будинку</t>
  </si>
  <si>
    <t>4</t>
  </si>
  <si>
    <t>Управління соціального захисту населення ММР ЗО</t>
  </si>
  <si>
    <t>Центр реабілітації (придбання меблів для конференц-залу)</t>
  </si>
  <si>
    <t>Міська програма "Закупівля соціальних послуг"</t>
  </si>
  <si>
    <t>5</t>
  </si>
  <si>
    <t>Служба у справах дітей ММР ЗО</t>
  </si>
  <si>
    <t xml:space="preserve">Міська програма "Забезпечення дитячих будинків сімейного типу" (придбання меблів, побутової техніки та інше) </t>
  </si>
  <si>
    <t>6</t>
  </si>
  <si>
    <t>Управління молоді та спорту ММР ЗО</t>
  </si>
  <si>
    <t>Придбання спортивного обладнання для КУ "Стадіон "Спартак" ім. Олексенка</t>
  </si>
  <si>
    <t>7</t>
  </si>
  <si>
    <t>Управління житлово-комунального господарства ММР ЗО</t>
  </si>
  <si>
    <t>Міська програма "Благоустрій міста" (придбання техніки)</t>
  </si>
  <si>
    <t>Капітальний ремонт інших об"єктів (КП "Житломасив", громадська організація інвалідів)</t>
  </si>
  <si>
    <t>Міська програма "Утримання та благоустрій території Мелітопольського міського парку культури і відпочинку ім. Горького"</t>
  </si>
  <si>
    <t>Міська програма  "Підвищення продуктивності та стабільної роботи об"єктів водопостачання та водовідведних мереж" (КП "Водоканал")</t>
  </si>
  <si>
    <t>Міська програма "Підвищення продуктивності та стабільної роботи об"єктів водовідведення та каналізаційних мереж" (КП "Водоканал")</t>
  </si>
  <si>
    <t>Поповнення статутного капіталу КП "Міськсвітло"</t>
  </si>
  <si>
    <t>Капітальний ремонт будівлі КП МБТІ</t>
  </si>
  <si>
    <t>Міська програма "Контейнерні майданчики"</t>
  </si>
  <si>
    <t>8</t>
  </si>
  <si>
    <t>Управління комунальною власністю ММР ЗО</t>
  </si>
  <si>
    <t>Придбання автобусів</t>
  </si>
  <si>
    <t xml:space="preserve">Міська програма «Забезпечення житлом дітей-сиріт та дітей, позбавлених батьківського піклування, а також осіб з їх числа на 2016-2018 роки у м. Мелітополі" </t>
  </si>
  <si>
    <t>9</t>
  </si>
  <si>
    <t>Відділ капітального будівництва ММР ЗО</t>
  </si>
  <si>
    <t>Реконструкція котельні</t>
  </si>
  <si>
    <t>Реконструкція стадіону</t>
  </si>
  <si>
    <t>Капітальний ремонт ЗОШ № 23</t>
  </si>
  <si>
    <t>Капітальний ремонт ЗОШ № 11</t>
  </si>
  <si>
    <t>Реконструкція будівлі клініко-діагностичної лабораторії під Центр надання адмінпослуг</t>
  </si>
  <si>
    <t>070101</t>
  </si>
  <si>
    <t>070201</t>
  </si>
  <si>
    <t>070501</t>
  </si>
  <si>
    <t>070804</t>
  </si>
  <si>
    <t>070806</t>
  </si>
  <si>
    <t>Відділ охорони здоров'я ММР ЗО</t>
  </si>
  <si>
    <t xml:space="preserve">КУ "Мелітопольська міська лікарня №2" ММР ЗО </t>
  </si>
  <si>
    <t>080101</t>
  </si>
  <si>
    <t>Медикаменти</t>
  </si>
  <si>
    <t>КУ«ТМО «Багатопрофільна лікарня інтенсивних методів лікування та ШМД» ММР ЗО</t>
  </si>
  <si>
    <t>080102</t>
  </si>
  <si>
    <t>КУ "Центр первинної медико-санітарної допомоги №2" ММР ЗО</t>
  </si>
  <si>
    <t>Інші трансферти населенню (пільгові рецепти)</t>
  </si>
  <si>
    <t>ПАБ</t>
  </si>
  <si>
    <t>081002</t>
  </si>
  <si>
    <t>Міська програма"Фенілкетонурія"</t>
  </si>
  <si>
    <t>ДЮСШ №1 Придбання вікон - 200,0; захисної сітки - 50,0; поточний ремонт системи водопостачання та водовідведення - 200,0; поточний ремонт спортивіного майданчика - 200,0; поточний ремонт залу бокса - 200,0</t>
  </si>
  <si>
    <t>130110</t>
  </si>
  <si>
    <t>090412</t>
  </si>
  <si>
    <t>090416</t>
  </si>
  <si>
    <t>Придбання меблів для соціального гуртожитку по вул. Інтеркультурна, 380 (Територіальний центр)</t>
  </si>
  <si>
    <t>Відділ культури ММР ЗО</t>
  </si>
  <si>
    <t>110201</t>
  </si>
  <si>
    <t>110204</t>
  </si>
  <si>
    <t>110202</t>
  </si>
  <si>
    <t>Краєзнавчий музей (отримання дозволу на викиди забруднюючих речовин)</t>
  </si>
  <si>
    <t>110205</t>
  </si>
  <si>
    <t>УЖКГ ММР ЗО</t>
  </si>
  <si>
    <t>100203</t>
  </si>
  <si>
    <t>100302</t>
  </si>
  <si>
    <t>180107</t>
  </si>
  <si>
    <t>250404</t>
  </si>
  <si>
    <t>ВКБ ММР ЗО</t>
  </si>
  <si>
    <t>150101</t>
  </si>
  <si>
    <t>в тому числі погашення БКЗ 2014 року</t>
  </si>
  <si>
    <t>ВСЬОГО по бюджету розвитку (без урахування погашення БКЗ 2014 року)</t>
  </si>
  <si>
    <t>в т.ч.:</t>
  </si>
  <si>
    <t xml:space="preserve">придбання </t>
  </si>
  <si>
    <t>придбання (без урахування БКЗ)</t>
  </si>
  <si>
    <t xml:space="preserve">капітальний ремонт </t>
  </si>
  <si>
    <t>капітальний ремонт (без урахування БКЗ)</t>
  </si>
  <si>
    <t>капітальні вкладення (будівництво та реконструкція) 150000</t>
  </si>
  <si>
    <t>капітальні вкладення (будівництво та реконструкція)                    КФК 150000 (без урахування БКЗ)</t>
  </si>
  <si>
    <t>реконструкція дорожнього покриття</t>
  </si>
  <si>
    <t>складання та розроблення  комплексних схем та генплану</t>
  </si>
  <si>
    <t>складання та розроблення  комплексних схем та генплану              (без урахування БКЗ)</t>
  </si>
  <si>
    <t>експертна грошова оцінка землі</t>
  </si>
  <si>
    <t>поповнення статутного капiталу (фін.підтримка)</t>
  </si>
  <si>
    <t>субвенція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</si>
</sst>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11" x14ac:knownFonts="1">
    <font>
      <sz val="10"/>
      <name val="Arial Cyr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6">
    <border>
      <left/>
      <right/>
      <top/>
      <bottom/>
      <diagonal/>
    </border>
    <border>
      <left style="medium">
        <color indexed="63"/>
      </left>
      <right style="thin">
        <color indexed="8"/>
      </right>
      <top style="medium">
        <color indexed="63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medium">
        <color indexed="63"/>
      </bottom>
      <diagonal/>
    </border>
    <border>
      <left style="thin">
        <color indexed="8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63"/>
      </right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</borders>
  <cellStyleXfs count="2">
    <xf numFmtId="0" fontId="0" fillId="0" borderId="0"/>
    <xf numFmtId="0" fontId="10" fillId="0" borderId="0"/>
  </cellStyleXfs>
  <cellXfs count="21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49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164" fontId="3" fillId="2" borderId="14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/>
    </xf>
    <xf numFmtId="165" fontId="5" fillId="2" borderId="20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/>
    </xf>
    <xf numFmtId="165" fontId="3" fillId="2" borderId="20" xfId="0" applyNumberFormat="1" applyFont="1" applyFill="1" applyBorder="1" applyAlignment="1">
      <alignment horizontal="center"/>
    </xf>
    <xf numFmtId="164" fontId="3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left"/>
    </xf>
    <xf numFmtId="165" fontId="4" fillId="2" borderId="20" xfId="0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/>
    <xf numFmtId="165" fontId="4" fillId="2" borderId="20" xfId="0" applyNumberFormat="1" applyFont="1" applyFill="1" applyBorder="1"/>
    <xf numFmtId="49" fontId="4" fillId="2" borderId="24" xfId="0" applyNumberFormat="1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left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/>
    </xf>
    <xf numFmtId="165" fontId="4" fillId="2" borderId="25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6" fontId="4" fillId="2" borderId="25" xfId="0" applyNumberFormat="1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/>
    </xf>
    <xf numFmtId="167" fontId="3" fillId="2" borderId="25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166" fontId="4" fillId="2" borderId="25" xfId="0" applyNumberFormat="1" applyFont="1" applyFill="1" applyBorder="1" applyAlignment="1">
      <alignment horizontal="left"/>
    </xf>
    <xf numFmtId="2" fontId="4" fillId="2" borderId="25" xfId="0" applyNumberFormat="1" applyFont="1" applyFill="1" applyBorder="1" applyAlignment="1">
      <alignment horizontal="left"/>
    </xf>
    <xf numFmtId="167" fontId="4" fillId="2" borderId="25" xfId="0" applyNumberFormat="1" applyFont="1" applyFill="1" applyBorder="1" applyAlignment="1">
      <alignment horizontal="left"/>
    </xf>
    <xf numFmtId="165" fontId="4" fillId="2" borderId="25" xfId="0" applyNumberFormat="1" applyFont="1" applyFill="1" applyBorder="1" applyAlignment="1">
      <alignment horizontal="left"/>
    </xf>
    <xf numFmtId="164" fontId="7" fillId="2" borderId="26" xfId="0" applyNumberFormat="1" applyFont="1" applyFill="1" applyBorder="1" applyAlignment="1">
      <alignment horizontal="center"/>
    </xf>
    <xf numFmtId="166" fontId="4" fillId="2" borderId="20" xfId="0" applyNumberFormat="1" applyFont="1" applyFill="1" applyBorder="1" applyAlignment="1">
      <alignment horizontal="center"/>
    </xf>
    <xf numFmtId="2" fontId="4" fillId="2" borderId="20" xfId="0" applyNumberFormat="1" applyFont="1" applyFill="1" applyBorder="1" applyAlignment="1">
      <alignment horizontal="center"/>
    </xf>
    <xf numFmtId="167" fontId="3" fillId="2" borderId="20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165" fontId="4" fillId="2" borderId="20" xfId="0" applyNumberFormat="1" applyFont="1" applyFill="1" applyBorder="1" applyAlignment="1">
      <alignment horizontal="left"/>
    </xf>
    <xf numFmtId="2" fontId="4" fillId="2" borderId="20" xfId="0" applyNumberFormat="1" applyFont="1" applyFill="1" applyBorder="1" applyAlignment="1">
      <alignment horizontal="left" vertical="center"/>
    </xf>
    <xf numFmtId="165" fontId="4" fillId="2" borderId="20" xfId="0" applyNumberFormat="1" applyFont="1" applyFill="1" applyBorder="1" applyAlignment="1">
      <alignment horizontal="right"/>
    </xf>
    <xf numFmtId="0" fontId="4" fillId="2" borderId="20" xfId="0" applyFont="1" applyFill="1" applyBorder="1"/>
    <xf numFmtId="2" fontId="3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2" fontId="4" fillId="2" borderId="25" xfId="0" applyNumberFormat="1" applyFont="1" applyFill="1" applyBorder="1" applyAlignment="1">
      <alignment horizontal="left" vertical="center"/>
    </xf>
    <xf numFmtId="165" fontId="4" fillId="2" borderId="25" xfId="0" applyNumberFormat="1" applyFont="1" applyFill="1" applyBorder="1" applyAlignment="1">
      <alignment horizontal="right"/>
    </xf>
    <xf numFmtId="49" fontId="4" fillId="2" borderId="27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left" wrapText="1"/>
    </xf>
    <xf numFmtId="165" fontId="4" fillId="2" borderId="28" xfId="0" applyNumberFormat="1" applyFont="1" applyFill="1" applyBorder="1" applyAlignment="1">
      <alignment horizontal="left"/>
    </xf>
    <xf numFmtId="2" fontId="4" fillId="2" borderId="28" xfId="0" applyNumberFormat="1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/>
    </xf>
    <xf numFmtId="165" fontId="4" fillId="2" borderId="28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165" fontId="4" fillId="2" borderId="7" xfId="0" applyNumberFormat="1" applyFont="1" applyFill="1" applyBorder="1" applyAlignment="1">
      <alignment horizontal="left"/>
    </xf>
    <xf numFmtId="2" fontId="4" fillId="2" borderId="7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/>
    </xf>
    <xf numFmtId="165" fontId="4" fillId="2" borderId="7" xfId="0" applyNumberFormat="1" applyFont="1" applyFill="1" applyBorder="1" applyAlignment="1">
      <alignment horizontal="right"/>
    </xf>
    <xf numFmtId="164" fontId="4" fillId="2" borderId="23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top" wrapText="1"/>
    </xf>
    <xf numFmtId="167" fontId="3" fillId="2" borderId="20" xfId="0" applyNumberFormat="1" applyFont="1" applyFill="1" applyBorder="1" applyAlignment="1">
      <alignment horizontal="center" vertical="top" wrapText="1"/>
    </xf>
    <xf numFmtId="4" fontId="3" fillId="2" borderId="20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horizontal="center" vertical="top" wrapText="1"/>
    </xf>
    <xf numFmtId="49" fontId="3" fillId="2" borderId="19" xfId="0" applyNumberFormat="1" applyFont="1" applyFill="1" applyBorder="1" applyAlignment="1">
      <alignment horizontal="center" wrapText="1"/>
    </xf>
    <xf numFmtId="166" fontId="4" fillId="2" borderId="20" xfId="0" applyNumberFormat="1" applyFont="1" applyFill="1" applyBorder="1" applyAlignment="1">
      <alignment horizontal="center" vertical="center" wrapText="1"/>
    </xf>
    <xf numFmtId="167" fontId="4" fillId="2" borderId="20" xfId="0" applyNumberFormat="1" applyFont="1" applyFill="1" applyBorder="1" applyAlignment="1">
      <alignment horizontal="center"/>
    </xf>
    <xf numFmtId="165" fontId="8" fillId="2" borderId="20" xfId="0" applyNumberFormat="1" applyFont="1" applyFill="1" applyBorder="1" applyAlignment="1">
      <alignment horizontal="center"/>
    </xf>
    <xf numFmtId="4" fontId="8" fillId="2" borderId="20" xfId="0" applyNumberFormat="1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left"/>
    </xf>
    <xf numFmtId="0" fontId="3" fillId="2" borderId="20" xfId="0" applyFont="1" applyFill="1" applyBorder="1" applyAlignment="1"/>
    <xf numFmtId="2" fontId="3" fillId="2" borderId="20" xfId="0" applyNumberFormat="1" applyFont="1" applyFill="1" applyBorder="1" applyAlignment="1">
      <alignment horizontal="center"/>
    </xf>
    <xf numFmtId="0" fontId="4" fillId="2" borderId="20" xfId="0" applyFont="1" applyFill="1" applyBorder="1" applyAlignment="1"/>
    <xf numFmtId="4" fontId="4" fillId="2" borderId="20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 wrapText="1"/>
    </xf>
    <xf numFmtId="4" fontId="5" fillId="2" borderId="20" xfId="0" applyNumberFormat="1" applyFont="1" applyFill="1" applyBorder="1" applyAlignment="1">
      <alignment horizontal="center"/>
    </xf>
    <xf numFmtId="166" fontId="5" fillId="2" borderId="20" xfId="0" applyNumberFormat="1" applyFont="1" applyFill="1" applyBorder="1" applyAlignment="1">
      <alignment horizontal="center" vertical="center" wrapText="1"/>
    </xf>
    <xf numFmtId="2" fontId="5" fillId="2" borderId="20" xfId="0" applyNumberFormat="1" applyFont="1" applyFill="1" applyBorder="1" applyAlignment="1">
      <alignment horizontal="center" vertical="center"/>
    </xf>
    <xf numFmtId="167" fontId="5" fillId="2" borderId="20" xfId="0" applyNumberFormat="1" applyFont="1" applyFill="1" applyBorder="1" applyAlignment="1">
      <alignment horizontal="center"/>
    </xf>
    <xf numFmtId="165" fontId="8" fillId="2" borderId="20" xfId="0" applyNumberFormat="1" applyFont="1" applyFill="1" applyBorder="1" applyAlignment="1"/>
    <xf numFmtId="4" fontId="5" fillId="2" borderId="20" xfId="0" applyNumberFormat="1" applyFont="1" applyFill="1" applyBorder="1" applyAlignment="1">
      <alignment horizontal="right"/>
    </xf>
    <xf numFmtId="167" fontId="3" fillId="2" borderId="20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>
      <alignment horizontal="center" vertical="center"/>
    </xf>
    <xf numFmtId="0" fontId="4" fillId="2" borderId="19" xfId="0" applyFont="1" applyFill="1" applyBorder="1"/>
    <xf numFmtId="49" fontId="4" fillId="2" borderId="20" xfId="0" applyNumberFormat="1" applyFont="1" applyFill="1" applyBorder="1" applyAlignment="1">
      <alignment horizontal="left" wrapText="1"/>
    </xf>
    <xf numFmtId="165" fontId="3" fillId="2" borderId="20" xfId="0" applyNumberFormat="1" applyFont="1" applyFill="1" applyBorder="1"/>
    <xf numFmtId="165" fontId="4" fillId="2" borderId="7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/>
    <xf numFmtId="165" fontId="4" fillId="2" borderId="7" xfId="0" applyNumberFormat="1" applyFont="1" applyFill="1" applyBorder="1"/>
    <xf numFmtId="2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/>
    <xf numFmtId="165" fontId="4" fillId="2" borderId="25" xfId="0" applyNumberFormat="1" applyFont="1" applyFill="1" applyBorder="1"/>
    <xf numFmtId="165" fontId="4" fillId="2" borderId="30" xfId="0" applyNumberFormat="1" applyFont="1" applyFill="1" applyBorder="1" applyAlignment="1">
      <alignment horizontal="right"/>
    </xf>
    <xf numFmtId="165" fontId="4" fillId="2" borderId="31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165" fontId="4" fillId="2" borderId="30" xfId="0" applyNumberFormat="1" applyFont="1" applyFill="1" applyBorder="1" applyAlignment="1">
      <alignment horizontal="center"/>
    </xf>
    <xf numFmtId="166" fontId="4" fillId="2" borderId="32" xfId="0" applyNumberFormat="1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167" fontId="4" fillId="2" borderId="30" xfId="0" applyNumberFormat="1" applyFont="1" applyFill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left" wrapText="1"/>
    </xf>
    <xf numFmtId="167" fontId="4" fillId="2" borderId="37" xfId="0" applyNumberFormat="1" applyFont="1" applyFill="1" applyBorder="1" applyAlignment="1">
      <alignment horizontal="center" vertical="center" wrapText="1"/>
    </xf>
    <xf numFmtId="167" fontId="4" fillId="2" borderId="38" xfId="0" applyNumberFormat="1" applyFont="1" applyFill="1" applyBorder="1" applyAlignment="1">
      <alignment horizontal="center" vertical="center" wrapText="1"/>
    </xf>
    <xf numFmtId="167" fontId="4" fillId="2" borderId="31" xfId="0" applyNumberFormat="1" applyFont="1" applyFill="1" applyBorder="1" applyAlignment="1">
      <alignment horizontal="center"/>
    </xf>
    <xf numFmtId="165" fontId="4" fillId="2" borderId="31" xfId="0" applyNumberFormat="1" applyFont="1" applyFill="1" applyBorder="1" applyAlignment="1">
      <alignment horizontal="right"/>
    </xf>
    <xf numFmtId="0" fontId="6" fillId="2" borderId="36" xfId="0" applyFont="1" applyFill="1" applyBorder="1" applyAlignment="1">
      <alignment wrapText="1"/>
    </xf>
    <xf numFmtId="49" fontId="4" fillId="2" borderId="39" xfId="0" applyNumberFormat="1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top" wrapText="1"/>
    </xf>
    <xf numFmtId="49" fontId="4" fillId="2" borderId="35" xfId="0" applyNumberFormat="1" applyFont="1" applyFill="1" applyBorder="1" applyAlignment="1">
      <alignment horizontal="center" vertical="top" wrapText="1"/>
    </xf>
    <xf numFmtId="0" fontId="4" fillId="2" borderId="37" xfId="0" applyFont="1" applyFill="1" applyBorder="1" applyAlignment="1">
      <alignment wrapText="1"/>
    </xf>
    <xf numFmtId="167" fontId="4" fillId="2" borderId="37" xfId="0" applyNumberFormat="1" applyFont="1" applyFill="1" applyBorder="1" applyAlignment="1">
      <alignment horizontal="center" vertical="top" wrapText="1"/>
    </xf>
    <xf numFmtId="167" fontId="4" fillId="2" borderId="38" xfId="0" applyNumberFormat="1" applyFont="1" applyFill="1" applyBorder="1" applyAlignment="1">
      <alignment horizontal="center" vertical="top" wrapText="1"/>
    </xf>
    <xf numFmtId="0" fontId="4" fillId="2" borderId="40" xfId="0" applyFont="1" applyFill="1" applyBorder="1" applyAlignment="1">
      <alignment horizontal="left" wrapText="1"/>
    </xf>
    <xf numFmtId="49" fontId="4" fillId="2" borderId="41" xfId="0" applyNumberFormat="1" applyFont="1" applyFill="1" applyBorder="1" applyAlignment="1">
      <alignment horizontal="center" vertical="top" wrapText="1"/>
    </xf>
    <xf numFmtId="167" fontId="4" fillId="2" borderId="36" xfId="0" applyNumberFormat="1" applyFont="1" applyFill="1" applyBorder="1" applyAlignment="1">
      <alignment horizontal="center" vertical="top" wrapText="1"/>
    </xf>
    <xf numFmtId="49" fontId="8" fillId="2" borderId="19" xfId="0" applyNumberFormat="1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left" wrapText="1"/>
    </xf>
    <xf numFmtId="165" fontId="8" fillId="2" borderId="31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left" wrapText="1"/>
    </xf>
    <xf numFmtId="167" fontId="3" fillId="2" borderId="36" xfId="0" applyNumberFormat="1" applyFont="1" applyFill="1" applyBorder="1" applyAlignment="1">
      <alignment horizontal="center" vertical="top" wrapText="1"/>
    </xf>
    <xf numFmtId="167" fontId="3" fillId="2" borderId="38" xfId="0" applyNumberFormat="1" applyFont="1" applyFill="1" applyBorder="1" applyAlignment="1">
      <alignment horizontal="center" vertical="top" wrapText="1"/>
    </xf>
    <xf numFmtId="167" fontId="3" fillId="2" borderId="37" xfId="0" applyNumberFormat="1" applyFont="1" applyFill="1" applyBorder="1" applyAlignment="1">
      <alignment horizontal="center" vertical="top" wrapText="1"/>
    </xf>
    <xf numFmtId="167" fontId="3" fillId="2" borderId="31" xfId="0" applyNumberFormat="1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right"/>
    </xf>
    <xf numFmtId="49" fontId="4" fillId="2" borderId="39" xfId="0" applyNumberFormat="1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wrapText="1"/>
    </xf>
    <xf numFmtId="49" fontId="5" fillId="2" borderId="35" xfId="0" applyNumberFormat="1" applyFont="1" applyFill="1" applyBorder="1" applyAlignment="1">
      <alignment horizontal="center"/>
    </xf>
    <xf numFmtId="0" fontId="8" fillId="2" borderId="38" xfId="0" applyFont="1" applyFill="1" applyBorder="1"/>
    <xf numFmtId="167" fontId="8" fillId="2" borderId="37" xfId="0" applyNumberFormat="1" applyFont="1" applyFill="1" applyBorder="1" applyAlignment="1">
      <alignment horizontal="center"/>
    </xf>
    <xf numFmtId="167" fontId="8" fillId="2" borderId="38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vertical="center" wrapText="1"/>
    </xf>
    <xf numFmtId="167" fontId="4" fillId="2" borderId="34" xfId="0" applyNumberFormat="1" applyFont="1" applyFill="1" applyBorder="1" applyAlignment="1">
      <alignment horizontal="center"/>
    </xf>
    <xf numFmtId="0" fontId="4" fillId="2" borderId="36" xfId="1" applyFont="1" applyFill="1" applyBorder="1" applyAlignment="1">
      <alignment horizontal="left" wrapText="1"/>
    </xf>
    <xf numFmtId="165" fontId="4" fillId="2" borderId="37" xfId="0" applyNumberFormat="1" applyFont="1" applyFill="1" applyBorder="1" applyAlignment="1">
      <alignment horizontal="center"/>
    </xf>
    <xf numFmtId="165" fontId="4" fillId="2" borderId="38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vertical="top" wrapText="1"/>
    </xf>
    <xf numFmtId="165" fontId="5" fillId="2" borderId="37" xfId="0" applyNumberFormat="1" applyFont="1" applyFill="1" applyBorder="1" applyAlignment="1">
      <alignment horizontal="center"/>
    </xf>
    <xf numFmtId="165" fontId="5" fillId="2" borderId="38" xfId="0" applyNumberFormat="1" applyFont="1" applyFill="1" applyBorder="1" applyAlignment="1">
      <alignment horizontal="center"/>
    </xf>
    <xf numFmtId="0" fontId="4" fillId="2" borderId="36" xfId="1" applyFont="1" applyFill="1" applyBorder="1" applyAlignment="1">
      <alignment horizontal="left"/>
    </xf>
    <xf numFmtId="167" fontId="4" fillId="2" borderId="37" xfId="0" applyNumberFormat="1" applyFont="1" applyFill="1" applyBorder="1" applyAlignment="1">
      <alignment horizontal="center"/>
    </xf>
    <xf numFmtId="167" fontId="4" fillId="2" borderId="38" xfId="0" applyNumberFormat="1" applyFont="1" applyFill="1" applyBorder="1" applyAlignment="1">
      <alignment horizontal="center"/>
    </xf>
    <xf numFmtId="167" fontId="5" fillId="2" borderId="37" xfId="0" applyNumberFormat="1" applyFont="1" applyFill="1" applyBorder="1" applyAlignment="1">
      <alignment horizontal="center"/>
    </xf>
    <xf numFmtId="167" fontId="5" fillId="2" borderId="38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vertical="top" wrapText="1"/>
    </xf>
    <xf numFmtId="0" fontId="4" fillId="2" borderId="36" xfId="0" applyFont="1" applyFill="1" applyBorder="1" applyAlignment="1">
      <alignment horizontal="justify" vertical="top" wrapText="1"/>
    </xf>
    <xf numFmtId="0" fontId="4" fillId="2" borderId="36" xfId="0" applyFont="1" applyFill="1" applyBorder="1"/>
    <xf numFmtId="165" fontId="5" fillId="2" borderId="42" xfId="0" applyNumberFormat="1" applyFont="1" applyFill="1" applyBorder="1" applyAlignment="1">
      <alignment horizontal="center"/>
    </xf>
    <xf numFmtId="49" fontId="5" fillId="2" borderId="41" xfId="0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wrapText="1"/>
    </xf>
    <xf numFmtId="0" fontId="4" fillId="2" borderId="43" xfId="0" applyFont="1" applyFill="1" applyBorder="1" applyAlignment="1">
      <alignment wrapText="1"/>
    </xf>
    <xf numFmtId="49" fontId="4" fillId="2" borderId="41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wrapText="1"/>
    </xf>
    <xf numFmtId="164" fontId="4" fillId="2" borderId="42" xfId="0" applyNumberFormat="1" applyFont="1" applyFill="1" applyBorder="1" applyAlignment="1">
      <alignment horizontal="center"/>
    </xf>
    <xf numFmtId="0" fontId="4" fillId="2" borderId="42" xfId="0" applyFont="1" applyFill="1" applyBorder="1"/>
    <xf numFmtId="165" fontId="4" fillId="2" borderId="42" xfId="0" applyNumberFormat="1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1" fillId="2" borderId="44" xfId="0" applyFont="1" applyFill="1" applyBorder="1"/>
    <xf numFmtId="164" fontId="4" fillId="2" borderId="4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49" fontId="3" fillId="2" borderId="19" xfId="0" applyNumberFormat="1" applyFont="1" applyFill="1" applyBorder="1" applyAlignment="1">
      <alignment horizontal="left" wrapText="1"/>
    </xf>
    <xf numFmtId="49" fontId="8" fillId="2" borderId="19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_додаток на 201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5"/>
  <sheetViews>
    <sheetView tabSelected="1" workbookViewId="0">
      <selection activeCell="K32" sqref="K32"/>
    </sheetView>
  </sheetViews>
  <sheetFormatPr defaultRowHeight="12.75" x14ac:dyDescent="0.2"/>
  <cols>
    <col min="1" max="1" width="8.5703125" customWidth="1"/>
    <col min="2" max="2" width="106.7109375" customWidth="1"/>
    <col min="3" max="8" width="0" hidden="1" customWidth="1"/>
    <col min="9" max="9" width="24.42578125" customWidth="1"/>
  </cols>
  <sheetData>
    <row r="1" spans="1:9" ht="18" x14ac:dyDescent="0.25">
      <c r="A1" s="1"/>
      <c r="B1" s="1"/>
      <c r="C1" s="1"/>
      <c r="D1" s="1"/>
      <c r="E1" s="1"/>
      <c r="F1" s="1"/>
      <c r="G1" s="1"/>
      <c r="H1" s="1"/>
      <c r="I1" s="2" t="s">
        <v>0</v>
      </c>
    </row>
    <row r="2" spans="1:9" s="3" customFormat="1" ht="18.75" x14ac:dyDescent="0.3">
      <c r="A2" s="203" t="s">
        <v>1</v>
      </c>
      <c r="B2" s="203"/>
      <c r="C2" s="203"/>
      <c r="D2" s="203"/>
      <c r="E2" s="203"/>
      <c r="F2" s="203"/>
      <c r="G2" s="203"/>
      <c r="H2" s="203"/>
      <c r="I2" s="203"/>
    </row>
    <row r="3" spans="1:9" s="3" customFormat="1" ht="15.75" customHeight="1" x14ac:dyDescent="0.3">
      <c r="A3" s="204" t="s">
        <v>2</v>
      </c>
      <c r="B3" s="204"/>
      <c r="C3" s="204"/>
      <c r="D3" s="204"/>
      <c r="E3" s="204"/>
      <c r="F3" s="204"/>
      <c r="G3" s="204"/>
      <c r="H3" s="204"/>
      <c r="I3" s="204"/>
    </row>
    <row r="4" spans="1:9" s="3" customFormat="1" ht="15.75" customHeight="1" x14ac:dyDescent="0.3">
      <c r="A4" s="4"/>
      <c r="B4" s="5"/>
      <c r="C4" s="6"/>
      <c r="D4" s="7"/>
      <c r="E4" s="7"/>
      <c r="F4" s="3" t="s">
        <v>3</v>
      </c>
      <c r="H4" s="8" t="s">
        <v>3</v>
      </c>
      <c r="I4" s="6" t="s">
        <v>3</v>
      </c>
    </row>
    <row r="5" spans="1:9" s="3" customFormat="1" ht="19.5" customHeight="1" x14ac:dyDescent="0.3">
      <c r="A5" s="205" t="s">
        <v>4</v>
      </c>
      <c r="B5" s="206" t="s">
        <v>5</v>
      </c>
      <c r="C5" s="206" t="s">
        <v>6</v>
      </c>
      <c r="D5" s="206" t="s">
        <v>7</v>
      </c>
      <c r="E5" s="207" t="s">
        <v>8</v>
      </c>
      <c r="F5" s="208" t="s">
        <v>9</v>
      </c>
      <c r="G5" s="209" t="s">
        <v>10</v>
      </c>
      <c r="H5" s="209"/>
      <c r="I5" s="210" t="s">
        <v>11</v>
      </c>
    </row>
    <row r="6" spans="1:9" s="3" customFormat="1" ht="15.75" customHeight="1" x14ac:dyDescent="0.3">
      <c r="A6" s="205"/>
      <c r="B6" s="206"/>
      <c r="C6" s="206"/>
      <c r="D6" s="206"/>
      <c r="E6" s="207"/>
      <c r="F6" s="208"/>
      <c r="G6" s="9" t="s">
        <v>12</v>
      </c>
      <c r="H6" s="10" t="s">
        <v>13</v>
      </c>
      <c r="I6" s="210"/>
    </row>
    <row r="7" spans="1:9" s="3" customFormat="1" ht="18.75" hidden="1" x14ac:dyDescent="0.3">
      <c r="A7" s="11">
        <v>1</v>
      </c>
      <c r="B7" s="12">
        <v>2</v>
      </c>
      <c r="C7" s="13">
        <v>3</v>
      </c>
      <c r="D7" s="13">
        <v>4</v>
      </c>
      <c r="E7" s="14">
        <v>5</v>
      </c>
      <c r="F7" s="15">
        <v>6</v>
      </c>
      <c r="G7" s="15">
        <v>3</v>
      </c>
      <c r="H7" s="15">
        <v>4</v>
      </c>
      <c r="I7" s="16">
        <v>5</v>
      </c>
    </row>
    <row r="8" spans="1:9" s="3" customFormat="1" ht="32.25" hidden="1" customHeight="1" x14ac:dyDescent="0.3">
      <c r="A8" s="211" t="s">
        <v>14</v>
      </c>
      <c r="B8" s="211"/>
      <c r="C8" s="17"/>
      <c r="D8" s="17"/>
      <c r="E8" s="17"/>
      <c r="F8" s="15"/>
      <c r="G8" s="15"/>
      <c r="H8" s="15"/>
      <c r="I8" s="18">
        <v>25500</v>
      </c>
    </row>
    <row r="9" spans="1:9" s="3" customFormat="1" ht="34.5" customHeight="1" x14ac:dyDescent="0.3">
      <c r="A9" s="212" t="s">
        <v>15</v>
      </c>
      <c r="B9" s="212"/>
      <c r="C9" s="19"/>
      <c r="D9" s="19"/>
      <c r="E9" s="19"/>
      <c r="F9" s="20"/>
      <c r="G9" s="21">
        <f>SUM(G17+G27+G96+G100+G120+G139+G113+G45+G84)</f>
        <v>17638.75</v>
      </c>
      <c r="H9" s="21">
        <f>SUM(H17+H27+H96+H100+H120+H139+H113+H45+H84)</f>
        <v>242</v>
      </c>
      <c r="I9" s="22">
        <f>I27+I17+I45+I49+I41+I36+I59+I63+I47</f>
        <v>33217.300000000003</v>
      </c>
    </row>
    <row r="10" spans="1:9" s="3" customFormat="1" ht="18.75" customHeight="1" x14ac:dyDescent="0.3">
      <c r="A10" s="23"/>
      <c r="B10" s="24" t="s">
        <v>16</v>
      </c>
      <c r="C10" s="25"/>
      <c r="D10" s="25"/>
      <c r="E10" s="25"/>
      <c r="F10" s="26"/>
      <c r="G10" s="27"/>
      <c r="H10" s="27"/>
      <c r="I10" s="28">
        <v>16874</v>
      </c>
    </row>
    <row r="11" spans="1:9" s="3" customFormat="1" ht="18.75" customHeight="1" x14ac:dyDescent="0.3">
      <c r="A11" s="23"/>
      <c r="B11" s="24" t="s">
        <v>17</v>
      </c>
      <c r="C11" s="25"/>
      <c r="D11" s="25"/>
      <c r="E11" s="25"/>
      <c r="F11" s="26"/>
      <c r="G11" s="27"/>
      <c r="H11" s="27"/>
      <c r="I11" s="28">
        <v>692</v>
      </c>
    </row>
    <row r="12" spans="1:9" s="3" customFormat="1" ht="18.75" customHeight="1" x14ac:dyDescent="0.3">
      <c r="A12" s="23"/>
      <c r="B12" s="24" t="s">
        <v>18</v>
      </c>
      <c r="C12" s="25"/>
      <c r="D12" s="25"/>
      <c r="E12" s="25"/>
      <c r="F12" s="26"/>
      <c r="G12" s="27"/>
      <c r="H12" s="27"/>
      <c r="I12" s="28">
        <v>2316.5</v>
      </c>
    </row>
    <row r="13" spans="1:9" s="3" customFormat="1" ht="38.25" customHeight="1" x14ac:dyDescent="0.3">
      <c r="A13" s="23"/>
      <c r="B13" s="24" t="s">
        <v>19</v>
      </c>
      <c r="C13" s="25"/>
      <c r="D13" s="25"/>
      <c r="E13" s="25"/>
      <c r="F13" s="26"/>
      <c r="G13" s="27"/>
      <c r="H13" s="27"/>
      <c r="I13" s="28">
        <v>5150</v>
      </c>
    </row>
    <row r="14" spans="1:9" s="3" customFormat="1" ht="18.75" customHeight="1" x14ac:dyDescent="0.3">
      <c r="A14" s="23"/>
      <c r="B14" s="24" t="s">
        <v>20</v>
      </c>
      <c r="C14" s="25"/>
      <c r="D14" s="25"/>
      <c r="E14" s="25"/>
      <c r="F14" s="26"/>
      <c r="G14" s="27"/>
      <c r="H14" s="27"/>
      <c r="I14" s="28">
        <v>8021.1</v>
      </c>
    </row>
    <row r="15" spans="1:9" s="3" customFormat="1" ht="18.75" customHeight="1" x14ac:dyDescent="0.3">
      <c r="A15" s="23"/>
      <c r="B15" s="24" t="s">
        <v>21</v>
      </c>
      <c r="C15" s="25"/>
      <c r="D15" s="25"/>
      <c r="E15" s="25"/>
      <c r="F15" s="26"/>
      <c r="G15" s="27"/>
      <c r="H15" s="27"/>
      <c r="I15" s="28">
        <v>108.2</v>
      </c>
    </row>
    <row r="16" spans="1:9" s="3" customFormat="1" ht="18.75" customHeight="1" x14ac:dyDescent="0.3">
      <c r="A16" s="29"/>
      <c r="B16" s="30" t="s">
        <v>22</v>
      </c>
      <c r="C16" s="31"/>
      <c r="D16" s="31"/>
      <c r="E16" s="31"/>
      <c r="F16" s="32"/>
      <c r="G16" s="33"/>
      <c r="H16" s="33"/>
      <c r="I16" s="34">
        <v>55.5</v>
      </c>
    </row>
    <row r="17" spans="1:9" s="3" customFormat="1" ht="24" customHeight="1" x14ac:dyDescent="0.3">
      <c r="A17" s="35" t="s">
        <v>23</v>
      </c>
      <c r="B17" s="36" t="s">
        <v>24</v>
      </c>
      <c r="C17" s="37"/>
      <c r="D17" s="37"/>
      <c r="E17" s="37"/>
      <c r="F17" s="38"/>
      <c r="G17" s="39">
        <f>SUM(G18:G70)</f>
        <v>9922</v>
      </c>
      <c r="H17" s="39">
        <f>SUM(H18:H70)</f>
        <v>132</v>
      </c>
      <c r="I17" s="40">
        <f>I24+I23+I25+I26+I22</f>
        <v>1398.7</v>
      </c>
    </row>
    <row r="18" spans="1:9" s="3" customFormat="1" ht="37.5" hidden="1" x14ac:dyDescent="0.3">
      <c r="A18" s="35" t="s">
        <v>25</v>
      </c>
      <c r="B18" s="41"/>
      <c r="C18" s="37"/>
      <c r="D18" s="37"/>
      <c r="E18" s="37"/>
      <c r="F18" s="38"/>
      <c r="G18" s="42"/>
      <c r="H18" s="42"/>
      <c r="I18" s="43">
        <f t="shared" ref="I18:I21" si="0">SUM(G18+H18)</f>
        <v>0</v>
      </c>
    </row>
    <row r="19" spans="1:9" s="3" customFormat="1" ht="37.5" hidden="1" x14ac:dyDescent="0.3">
      <c r="A19" s="35" t="s">
        <v>26</v>
      </c>
      <c r="B19" s="44"/>
      <c r="C19" s="37"/>
      <c r="D19" s="37"/>
      <c r="E19" s="37"/>
      <c r="F19" s="38"/>
      <c r="G19" s="42"/>
      <c r="H19" s="42"/>
      <c r="I19" s="43">
        <f t="shared" si="0"/>
        <v>0</v>
      </c>
    </row>
    <row r="20" spans="1:9" s="3" customFormat="1" ht="37.5" hidden="1" x14ac:dyDescent="0.3">
      <c r="A20" s="35" t="s">
        <v>27</v>
      </c>
      <c r="B20" s="45"/>
      <c r="C20" s="37"/>
      <c r="D20" s="37"/>
      <c r="E20" s="37"/>
      <c r="F20" s="38"/>
      <c r="G20" s="42"/>
      <c r="H20" s="42"/>
      <c r="I20" s="43">
        <f t="shared" si="0"/>
        <v>0</v>
      </c>
    </row>
    <row r="21" spans="1:9" s="3" customFormat="1" ht="37.5" hidden="1" x14ac:dyDescent="0.3">
      <c r="A21" s="35" t="s">
        <v>28</v>
      </c>
      <c r="B21" s="41"/>
      <c r="C21" s="37"/>
      <c r="D21" s="37"/>
      <c r="E21" s="37"/>
      <c r="F21" s="38"/>
      <c r="G21" s="42"/>
      <c r="H21" s="42"/>
      <c r="I21" s="43">
        <f t="shared" si="0"/>
        <v>0</v>
      </c>
    </row>
    <row r="22" spans="1:9" s="3" customFormat="1" ht="27.75" customHeight="1" x14ac:dyDescent="0.3">
      <c r="A22" s="35"/>
      <c r="B22" s="41" t="s">
        <v>29</v>
      </c>
      <c r="C22" s="37"/>
      <c r="D22" s="37"/>
      <c r="E22" s="37"/>
      <c r="F22" s="38"/>
      <c r="G22" s="42"/>
      <c r="H22" s="42"/>
      <c r="I22" s="43">
        <v>1000</v>
      </c>
    </row>
    <row r="23" spans="1:9" s="3" customFormat="1" ht="25.5" customHeight="1" x14ac:dyDescent="0.3">
      <c r="A23" s="46"/>
      <c r="B23" s="44" t="s">
        <v>30</v>
      </c>
      <c r="C23" s="42"/>
      <c r="D23" s="47"/>
      <c r="E23" s="47"/>
      <c r="F23" s="48"/>
      <c r="G23" s="49"/>
      <c r="H23" s="39"/>
      <c r="I23" s="43">
        <v>200</v>
      </c>
    </row>
    <row r="24" spans="1:9" s="3" customFormat="1" ht="30.75" customHeight="1" x14ac:dyDescent="0.3">
      <c r="A24" s="35"/>
      <c r="B24" s="44" t="s">
        <v>31</v>
      </c>
      <c r="C24" s="37"/>
      <c r="D24" s="37"/>
      <c r="E24" s="37"/>
      <c r="F24" s="38"/>
      <c r="G24" s="42">
        <v>11</v>
      </c>
      <c r="H24" s="42"/>
      <c r="I24" s="43">
        <v>35</v>
      </c>
    </row>
    <row r="25" spans="1:9" s="3" customFormat="1" ht="36" customHeight="1" x14ac:dyDescent="0.3">
      <c r="A25" s="50"/>
      <c r="B25" s="51" t="s">
        <v>32</v>
      </c>
      <c r="C25" s="52"/>
      <c r="D25" s="52"/>
      <c r="E25" s="52"/>
      <c r="F25" s="53"/>
      <c r="G25" s="54"/>
      <c r="H25" s="54"/>
      <c r="I25" s="55">
        <v>55.5</v>
      </c>
    </row>
    <row r="26" spans="1:9" s="3" customFormat="1" ht="30.75" customHeight="1" x14ac:dyDescent="0.3">
      <c r="A26" s="50"/>
      <c r="B26" s="51" t="s">
        <v>33</v>
      </c>
      <c r="C26" s="52"/>
      <c r="D26" s="52"/>
      <c r="E26" s="52"/>
      <c r="F26" s="53"/>
      <c r="G26" s="54"/>
      <c r="H26" s="54"/>
      <c r="I26" s="55">
        <v>108.2</v>
      </c>
    </row>
    <row r="27" spans="1:9" s="3" customFormat="1" ht="27" customHeight="1" x14ac:dyDescent="0.3">
      <c r="A27" s="56" t="s">
        <v>34</v>
      </c>
      <c r="B27" s="57" t="s">
        <v>35</v>
      </c>
      <c r="C27" s="58"/>
      <c r="D27" s="59"/>
      <c r="E27" s="59"/>
      <c r="F27" s="60" t="e">
        <f>SUM(#REF!+#REF!+#REF!)</f>
        <v>#REF!</v>
      </c>
      <c r="G27" s="61">
        <f>SUM(G71:G83)</f>
        <v>77.25</v>
      </c>
      <c r="H27" s="61">
        <f>SUM(H71:H83)</f>
        <v>0</v>
      </c>
      <c r="I27" s="62">
        <f>I33+I31+I28+I32+I30+I34+I29+I35</f>
        <v>5536.5</v>
      </c>
    </row>
    <row r="28" spans="1:9" s="3" customFormat="1" ht="32.25" customHeight="1" x14ac:dyDescent="0.3">
      <c r="A28" s="56"/>
      <c r="B28" s="63" t="s">
        <v>36</v>
      </c>
      <c r="C28" s="64"/>
      <c r="D28" s="65"/>
      <c r="E28" s="65"/>
      <c r="F28" s="66"/>
      <c r="G28" s="67"/>
      <c r="H28" s="67"/>
      <c r="I28" s="55">
        <v>4326.5</v>
      </c>
    </row>
    <row r="29" spans="1:9" s="3" customFormat="1" ht="32.25" customHeight="1" x14ac:dyDescent="0.3">
      <c r="A29" s="56"/>
      <c r="B29" s="63" t="s">
        <v>37</v>
      </c>
      <c r="C29" s="64"/>
      <c r="D29" s="65"/>
      <c r="E29" s="65"/>
      <c r="F29" s="66"/>
      <c r="G29" s="67"/>
      <c r="H29" s="67"/>
      <c r="I29" s="68">
        <v>200</v>
      </c>
    </row>
    <row r="30" spans="1:9" s="3" customFormat="1" ht="32.25" customHeight="1" x14ac:dyDescent="0.3">
      <c r="A30" s="56"/>
      <c r="B30" s="63" t="s">
        <v>38</v>
      </c>
      <c r="C30" s="64"/>
      <c r="D30" s="65"/>
      <c r="E30" s="65"/>
      <c r="F30" s="66"/>
      <c r="G30" s="67"/>
      <c r="H30" s="67"/>
      <c r="I30" s="55">
        <v>160</v>
      </c>
    </row>
    <row r="31" spans="1:9" s="3" customFormat="1" ht="27.75" customHeight="1" x14ac:dyDescent="0.3">
      <c r="A31" s="46"/>
      <c r="B31" s="44" t="s">
        <v>39</v>
      </c>
      <c r="C31" s="69"/>
      <c r="D31" s="70"/>
      <c r="E31" s="70"/>
      <c r="F31" s="71"/>
      <c r="G31" s="42"/>
      <c r="H31" s="42"/>
      <c r="I31" s="43">
        <v>150</v>
      </c>
    </row>
    <row r="32" spans="1:9" s="3" customFormat="1" ht="32.25" customHeight="1" x14ac:dyDescent="0.3">
      <c r="A32" s="56"/>
      <c r="B32" s="63" t="s">
        <v>40</v>
      </c>
      <c r="C32" s="64"/>
      <c r="D32" s="65"/>
      <c r="E32" s="65"/>
      <c r="F32" s="66"/>
      <c r="G32" s="67"/>
      <c r="H32" s="67"/>
      <c r="I32" s="55">
        <v>100</v>
      </c>
    </row>
    <row r="33" spans="1:9" s="3" customFormat="1" ht="31.5" customHeight="1" x14ac:dyDescent="0.3">
      <c r="A33" s="46"/>
      <c r="B33" s="44" t="s">
        <v>41</v>
      </c>
      <c r="C33" s="69"/>
      <c r="D33" s="70"/>
      <c r="E33" s="70"/>
      <c r="F33" s="71"/>
      <c r="G33" s="42"/>
      <c r="H33" s="42"/>
      <c r="I33" s="43">
        <v>60</v>
      </c>
    </row>
    <row r="34" spans="1:9" s="3" customFormat="1" ht="32.25" customHeight="1" x14ac:dyDescent="0.3">
      <c r="A34" s="56"/>
      <c r="B34" s="63" t="s">
        <v>42</v>
      </c>
      <c r="C34" s="64"/>
      <c r="D34" s="65"/>
      <c r="E34" s="65"/>
      <c r="F34" s="66"/>
      <c r="G34" s="67"/>
      <c r="H34" s="67"/>
      <c r="I34" s="55">
        <v>50</v>
      </c>
    </row>
    <row r="35" spans="1:9" s="3" customFormat="1" ht="32.25" customHeight="1" x14ac:dyDescent="0.3">
      <c r="A35" s="56"/>
      <c r="B35" s="63" t="s">
        <v>43</v>
      </c>
      <c r="C35" s="64"/>
      <c r="D35" s="65"/>
      <c r="E35" s="65"/>
      <c r="F35" s="66"/>
      <c r="G35" s="67"/>
      <c r="H35" s="67"/>
      <c r="I35" s="55">
        <v>490</v>
      </c>
    </row>
    <row r="36" spans="1:9" s="3" customFormat="1" ht="25.5" customHeight="1" x14ac:dyDescent="0.3">
      <c r="A36" s="46" t="s">
        <v>44</v>
      </c>
      <c r="B36" s="72" t="s">
        <v>45</v>
      </c>
      <c r="C36" s="73"/>
      <c r="D36" s="74"/>
      <c r="E36" s="74"/>
      <c r="F36" s="41"/>
      <c r="G36" s="75"/>
      <c r="H36" s="75"/>
      <c r="I36" s="40">
        <f>I39+I40+I37+I38</f>
        <v>6301.5</v>
      </c>
    </row>
    <row r="37" spans="1:9" s="3" customFormat="1" ht="25.5" customHeight="1" x14ac:dyDescent="0.3">
      <c r="A37" s="46"/>
      <c r="B37" s="44" t="s">
        <v>46</v>
      </c>
      <c r="C37" s="73"/>
      <c r="D37" s="74"/>
      <c r="E37" s="74"/>
      <c r="F37" s="41"/>
      <c r="G37" s="75"/>
      <c r="H37" s="75"/>
      <c r="I37" s="43">
        <v>350</v>
      </c>
    </row>
    <row r="38" spans="1:9" s="3" customFormat="1" ht="25.5" customHeight="1" x14ac:dyDescent="0.3">
      <c r="A38" s="46"/>
      <c r="B38" s="44" t="s">
        <v>47</v>
      </c>
      <c r="C38" s="73"/>
      <c r="D38" s="74"/>
      <c r="E38" s="74"/>
      <c r="F38" s="41"/>
      <c r="G38" s="75"/>
      <c r="H38" s="75"/>
      <c r="I38" s="43">
        <v>342</v>
      </c>
    </row>
    <row r="39" spans="1:9" s="3" customFormat="1" ht="25.5" customHeight="1" x14ac:dyDescent="0.3">
      <c r="A39" s="46"/>
      <c r="B39" s="44" t="s">
        <v>48</v>
      </c>
      <c r="C39" s="73"/>
      <c r="D39" s="74"/>
      <c r="E39" s="74"/>
      <c r="F39" s="41"/>
      <c r="G39" s="75"/>
      <c r="H39" s="75"/>
      <c r="I39" s="43">
        <v>5309.5</v>
      </c>
    </row>
    <row r="40" spans="1:9" s="3" customFormat="1" ht="25.5" customHeight="1" x14ac:dyDescent="0.3">
      <c r="A40" s="46"/>
      <c r="B40" s="44" t="s">
        <v>49</v>
      </c>
      <c r="C40" s="73"/>
      <c r="D40" s="74"/>
      <c r="E40" s="74"/>
      <c r="F40" s="41"/>
      <c r="G40" s="75"/>
      <c r="H40" s="75"/>
      <c r="I40" s="43">
        <v>300</v>
      </c>
    </row>
    <row r="41" spans="1:9" s="3" customFormat="1" ht="30" customHeight="1" x14ac:dyDescent="0.3">
      <c r="A41" s="46" t="s">
        <v>50</v>
      </c>
      <c r="B41" s="72" t="s">
        <v>51</v>
      </c>
      <c r="C41" s="73"/>
      <c r="D41" s="74"/>
      <c r="E41" s="74"/>
      <c r="F41" s="41"/>
      <c r="G41" s="75"/>
      <c r="H41" s="75"/>
      <c r="I41" s="40">
        <f>I44+I42+I43</f>
        <v>300</v>
      </c>
    </row>
    <row r="42" spans="1:9" s="3" customFormat="1" ht="28.5" customHeight="1" x14ac:dyDescent="0.3">
      <c r="A42" s="46"/>
      <c r="B42" s="44" t="s">
        <v>52</v>
      </c>
      <c r="C42" s="73"/>
      <c r="D42" s="74"/>
      <c r="E42" s="74"/>
      <c r="F42" s="41"/>
      <c r="G42" s="75"/>
      <c r="H42" s="75"/>
      <c r="I42" s="43">
        <v>200</v>
      </c>
    </row>
    <row r="43" spans="1:9" s="3" customFormat="1" ht="39.75" hidden="1" customHeight="1" x14ac:dyDescent="0.3">
      <c r="A43" s="46"/>
      <c r="B43" s="44"/>
      <c r="C43" s="73"/>
      <c r="D43" s="74"/>
      <c r="E43" s="74"/>
      <c r="F43" s="41"/>
      <c r="G43" s="75"/>
      <c r="H43" s="75"/>
      <c r="I43" s="43"/>
    </row>
    <row r="44" spans="1:9" s="3" customFormat="1" ht="28.5" customHeight="1" x14ac:dyDescent="0.3">
      <c r="A44" s="46"/>
      <c r="B44" s="44" t="s">
        <v>53</v>
      </c>
      <c r="C44" s="73"/>
      <c r="D44" s="74"/>
      <c r="E44" s="74"/>
      <c r="F44" s="41"/>
      <c r="G44" s="75"/>
      <c r="H44" s="75"/>
      <c r="I44" s="43">
        <v>100</v>
      </c>
    </row>
    <row r="45" spans="1:9" s="3" customFormat="1" ht="25.5" customHeight="1" x14ac:dyDescent="0.3">
      <c r="A45" s="46" t="s">
        <v>54</v>
      </c>
      <c r="B45" s="72" t="s">
        <v>55</v>
      </c>
      <c r="C45" s="42"/>
      <c r="D45" s="47"/>
      <c r="E45" s="47"/>
      <c r="F45" s="76"/>
      <c r="G45" s="39">
        <f>SUM(G46:G112)</f>
        <v>6524.5</v>
      </c>
      <c r="H45" s="39">
        <f>SUM(H46:H112)</f>
        <v>88</v>
      </c>
      <c r="I45" s="40">
        <f>I46</f>
        <v>500</v>
      </c>
    </row>
    <row r="46" spans="1:9" s="3" customFormat="1" ht="37.5" x14ac:dyDescent="0.3">
      <c r="A46" s="46"/>
      <c r="B46" s="44" t="s">
        <v>56</v>
      </c>
      <c r="C46" s="73"/>
      <c r="D46" s="74"/>
      <c r="E46" s="74"/>
      <c r="F46" s="41"/>
      <c r="G46" s="75">
        <v>20</v>
      </c>
      <c r="H46" s="75"/>
      <c r="I46" s="43">
        <v>500</v>
      </c>
    </row>
    <row r="47" spans="1:9" s="3" customFormat="1" ht="35.25" customHeight="1" x14ac:dyDescent="0.3">
      <c r="A47" s="46" t="s">
        <v>57</v>
      </c>
      <c r="B47" s="72" t="s">
        <v>58</v>
      </c>
      <c r="C47" s="39"/>
      <c r="D47" s="77"/>
      <c r="E47" s="77"/>
      <c r="F47" s="78"/>
      <c r="G47" s="39"/>
      <c r="H47" s="39"/>
      <c r="I47" s="40">
        <f>I48</f>
        <v>500</v>
      </c>
    </row>
    <row r="48" spans="1:9" s="3" customFormat="1" ht="35.25" customHeight="1" x14ac:dyDescent="0.3">
      <c r="A48" s="46"/>
      <c r="B48" s="44" t="s">
        <v>59</v>
      </c>
      <c r="C48" s="73"/>
      <c r="D48" s="74"/>
      <c r="E48" s="74"/>
      <c r="F48" s="41"/>
      <c r="G48" s="75"/>
      <c r="H48" s="75"/>
      <c r="I48" s="43">
        <v>500</v>
      </c>
    </row>
    <row r="49" spans="1:9" s="3" customFormat="1" ht="27.75" customHeight="1" x14ac:dyDescent="0.3">
      <c r="A49" s="46" t="s">
        <v>60</v>
      </c>
      <c r="B49" s="72" t="s">
        <v>61</v>
      </c>
      <c r="C49" s="42"/>
      <c r="D49" s="47"/>
      <c r="E49" s="47"/>
      <c r="F49" s="76"/>
      <c r="G49" s="39">
        <f>SUM(G52:G186)</f>
        <v>3269.25</v>
      </c>
      <c r="H49" s="39">
        <f>SUM(H52:H186)</f>
        <v>44</v>
      </c>
      <c r="I49" s="40">
        <f>I52+I54+I58+I51+I57+I53+I55+I50</f>
        <v>7650</v>
      </c>
    </row>
    <row r="50" spans="1:9" s="3" customFormat="1" ht="30.75" customHeight="1" x14ac:dyDescent="0.3">
      <c r="A50" s="46"/>
      <c r="B50" s="44" t="s">
        <v>62</v>
      </c>
      <c r="C50" s="73"/>
      <c r="D50" s="74"/>
      <c r="E50" s="74"/>
      <c r="F50" s="41"/>
      <c r="G50" s="75"/>
      <c r="H50" s="75"/>
      <c r="I50" s="43">
        <v>5000</v>
      </c>
    </row>
    <row r="51" spans="1:9" s="3" customFormat="1" ht="29.25" customHeight="1" x14ac:dyDescent="0.3">
      <c r="A51" s="46"/>
      <c r="B51" s="44" t="s">
        <v>63</v>
      </c>
      <c r="C51" s="73"/>
      <c r="D51" s="74"/>
      <c r="E51" s="74"/>
      <c r="F51" s="41"/>
      <c r="G51" s="75"/>
      <c r="H51" s="75"/>
      <c r="I51" s="43">
        <v>500</v>
      </c>
    </row>
    <row r="52" spans="1:9" s="3" customFormat="1" ht="37.5" x14ac:dyDescent="0.3">
      <c r="A52" s="46"/>
      <c r="B52" s="44" t="s">
        <v>64</v>
      </c>
      <c r="C52" s="73"/>
      <c r="D52" s="74"/>
      <c r="E52" s="74"/>
      <c r="F52" s="41"/>
      <c r="G52" s="75">
        <v>20</v>
      </c>
      <c r="H52" s="75"/>
      <c r="I52" s="43">
        <v>500</v>
      </c>
    </row>
    <row r="53" spans="1:9" s="3" customFormat="1" ht="37.5" customHeight="1" x14ac:dyDescent="0.3">
      <c r="A53" s="46"/>
      <c r="B53" s="44" t="s">
        <v>65</v>
      </c>
      <c r="C53" s="73"/>
      <c r="D53" s="74"/>
      <c r="E53" s="74"/>
      <c r="F53" s="41"/>
      <c r="G53" s="75"/>
      <c r="H53" s="75"/>
      <c r="I53" s="43">
        <v>500</v>
      </c>
    </row>
    <row r="54" spans="1:9" s="3" customFormat="1" ht="38.25" customHeight="1" x14ac:dyDescent="0.3">
      <c r="A54" s="46"/>
      <c r="B54" s="44" t="s">
        <v>66</v>
      </c>
      <c r="C54" s="73"/>
      <c r="D54" s="74"/>
      <c r="E54" s="74"/>
      <c r="F54" s="41"/>
      <c r="G54" s="75"/>
      <c r="H54" s="75"/>
      <c r="I54" s="43">
        <v>100</v>
      </c>
    </row>
    <row r="55" spans="1:9" s="3" customFormat="1" ht="30.75" customHeight="1" x14ac:dyDescent="0.3">
      <c r="A55" s="46"/>
      <c r="B55" s="44" t="s">
        <v>67</v>
      </c>
      <c r="C55" s="73"/>
      <c r="D55" s="74"/>
      <c r="E55" s="74"/>
      <c r="F55" s="41"/>
      <c r="G55" s="75"/>
      <c r="H55" s="75"/>
      <c r="I55" s="43">
        <v>400</v>
      </c>
    </row>
    <row r="56" spans="1:9" s="3" customFormat="1" ht="30.75" hidden="1" customHeight="1" x14ac:dyDescent="0.3">
      <c r="A56" s="46"/>
      <c r="B56" s="44"/>
      <c r="C56" s="73"/>
      <c r="D56" s="74"/>
      <c r="E56" s="74"/>
      <c r="F56" s="41"/>
      <c r="G56" s="75"/>
      <c r="H56" s="75"/>
      <c r="I56" s="43"/>
    </row>
    <row r="57" spans="1:9" s="3" customFormat="1" ht="30.75" customHeight="1" x14ac:dyDescent="0.3">
      <c r="A57" s="46"/>
      <c r="B57" s="44" t="s">
        <v>68</v>
      </c>
      <c r="C57" s="73"/>
      <c r="D57" s="74"/>
      <c r="E57" s="74"/>
      <c r="F57" s="41"/>
      <c r="G57" s="75"/>
      <c r="H57" s="75"/>
      <c r="I57" s="43">
        <v>400</v>
      </c>
    </row>
    <row r="58" spans="1:9" s="3" customFormat="1" ht="29.25" customHeight="1" x14ac:dyDescent="0.3">
      <c r="A58" s="46"/>
      <c r="B58" s="44" t="s">
        <v>69</v>
      </c>
      <c r="C58" s="73"/>
      <c r="D58" s="74"/>
      <c r="E58" s="74"/>
      <c r="F58" s="41"/>
      <c r="G58" s="75"/>
      <c r="H58" s="75"/>
      <c r="I58" s="43">
        <v>250</v>
      </c>
    </row>
    <row r="59" spans="1:9" s="3" customFormat="1" ht="25.5" customHeight="1" x14ac:dyDescent="0.3">
      <c r="A59" s="56" t="s">
        <v>70</v>
      </c>
      <c r="B59" s="79" t="s">
        <v>71</v>
      </c>
      <c r="C59" s="67"/>
      <c r="D59" s="80"/>
      <c r="E59" s="80"/>
      <c r="F59" s="63"/>
      <c r="G59" s="81"/>
      <c r="H59" s="81"/>
      <c r="I59" s="62">
        <f>I61+I60+I62</f>
        <v>6180.6</v>
      </c>
    </row>
    <row r="60" spans="1:9" s="3" customFormat="1" ht="26.25" customHeight="1" x14ac:dyDescent="0.3">
      <c r="A60" s="82"/>
      <c r="B60" s="83" t="s">
        <v>72</v>
      </c>
      <c r="C60" s="84"/>
      <c r="D60" s="85"/>
      <c r="E60" s="85"/>
      <c r="F60" s="86"/>
      <c r="G60" s="87"/>
      <c r="H60" s="87"/>
      <c r="I60" s="88">
        <v>6000</v>
      </c>
    </row>
    <row r="61" spans="1:9" s="3" customFormat="1" ht="36.75" customHeight="1" x14ac:dyDescent="0.3">
      <c r="A61" s="82"/>
      <c r="B61" s="83" t="s">
        <v>73</v>
      </c>
      <c r="C61" s="84"/>
      <c r="D61" s="85"/>
      <c r="E61" s="85"/>
      <c r="F61" s="86"/>
      <c r="G61" s="87"/>
      <c r="H61" s="87"/>
      <c r="I61" s="88">
        <v>180.6</v>
      </c>
    </row>
    <row r="62" spans="1:9" s="3" customFormat="1" ht="26.25" hidden="1" customHeight="1" x14ac:dyDescent="0.3">
      <c r="A62" s="82"/>
      <c r="B62" s="83"/>
      <c r="C62" s="84"/>
      <c r="D62" s="85"/>
      <c r="E62" s="85"/>
      <c r="F62" s="86"/>
      <c r="G62" s="87"/>
      <c r="H62" s="87"/>
      <c r="I62" s="88"/>
    </row>
    <row r="63" spans="1:9" s="3" customFormat="1" ht="26.25" customHeight="1" x14ac:dyDescent="0.3">
      <c r="A63" s="46" t="s">
        <v>74</v>
      </c>
      <c r="B63" s="72" t="s">
        <v>75</v>
      </c>
      <c r="C63" s="73"/>
      <c r="D63" s="74"/>
      <c r="E63" s="74"/>
      <c r="F63" s="41"/>
      <c r="G63" s="75"/>
      <c r="H63" s="75"/>
      <c r="I63" s="40">
        <f>I69+I66+I65+I64+I67+I68</f>
        <v>4850</v>
      </c>
    </row>
    <row r="64" spans="1:9" s="3" customFormat="1" ht="27.75" customHeight="1" x14ac:dyDescent="0.3">
      <c r="A64" s="46"/>
      <c r="B64" s="44" t="s">
        <v>76</v>
      </c>
      <c r="C64" s="73"/>
      <c r="D64" s="74"/>
      <c r="E64" s="74"/>
      <c r="F64" s="41"/>
      <c r="G64" s="75"/>
      <c r="H64" s="75"/>
      <c r="I64" s="43">
        <v>2900</v>
      </c>
    </row>
    <row r="65" spans="1:9" s="3" customFormat="1" ht="27.75" customHeight="1" x14ac:dyDescent="0.3">
      <c r="A65" s="46"/>
      <c r="B65" s="44" t="s">
        <v>77</v>
      </c>
      <c r="C65" s="73"/>
      <c r="D65" s="74"/>
      <c r="E65" s="74"/>
      <c r="F65" s="41"/>
      <c r="G65" s="75"/>
      <c r="H65" s="75"/>
      <c r="I65" s="43">
        <v>1500</v>
      </c>
    </row>
    <row r="66" spans="1:9" s="3" customFormat="1" ht="31.5" customHeight="1" x14ac:dyDescent="0.3">
      <c r="A66" s="46"/>
      <c r="B66" s="44" t="s">
        <v>78</v>
      </c>
      <c r="C66" s="73"/>
      <c r="D66" s="74"/>
      <c r="E66" s="74"/>
      <c r="F66" s="41"/>
      <c r="G66" s="75"/>
      <c r="H66" s="75"/>
      <c r="I66" s="43">
        <v>300</v>
      </c>
    </row>
    <row r="67" spans="1:9" s="3" customFormat="1" ht="37.5" hidden="1" customHeight="1" x14ac:dyDescent="0.3">
      <c r="A67" s="46"/>
      <c r="B67" s="44"/>
      <c r="C67" s="73"/>
      <c r="D67" s="74"/>
      <c r="E67" s="74"/>
      <c r="F67" s="41"/>
      <c r="G67" s="75"/>
      <c r="H67" s="75"/>
      <c r="I67" s="43"/>
    </row>
    <row r="68" spans="1:9" s="3" customFormat="1" ht="29.25" customHeight="1" x14ac:dyDescent="0.3">
      <c r="A68" s="46"/>
      <c r="B68" s="44" t="s">
        <v>79</v>
      </c>
      <c r="C68" s="73"/>
      <c r="D68" s="74"/>
      <c r="E68" s="74"/>
      <c r="F68" s="41"/>
      <c r="G68" s="75"/>
      <c r="H68" s="75"/>
      <c r="I68" s="43">
        <v>100</v>
      </c>
    </row>
    <row r="69" spans="1:9" s="3" customFormat="1" ht="26.25" customHeight="1" x14ac:dyDescent="0.3">
      <c r="A69" s="89"/>
      <c r="B69" s="90" t="s">
        <v>80</v>
      </c>
      <c r="C69" s="91"/>
      <c r="D69" s="92"/>
      <c r="E69" s="92"/>
      <c r="F69" s="93"/>
      <c r="G69" s="94"/>
      <c r="H69" s="94"/>
      <c r="I69" s="95">
        <v>50</v>
      </c>
    </row>
    <row r="70" spans="1:9" s="3" customFormat="1" ht="18.75" hidden="1" x14ac:dyDescent="0.3">
      <c r="A70" s="50"/>
      <c r="B70" s="63"/>
      <c r="C70" s="52"/>
      <c r="D70" s="52"/>
      <c r="E70" s="52"/>
      <c r="F70" s="53"/>
      <c r="G70" s="54"/>
      <c r="H70" s="54"/>
      <c r="I70" s="55">
        <f t="shared" ref="I70:I76" si="1">SUM(G70+H70)</f>
        <v>0</v>
      </c>
    </row>
    <row r="71" spans="1:9" s="3" customFormat="1" ht="18.75" hidden="1" x14ac:dyDescent="0.3">
      <c r="A71" s="46" t="s">
        <v>81</v>
      </c>
      <c r="B71" s="96"/>
      <c r="C71" s="69"/>
      <c r="D71" s="70"/>
      <c r="E71" s="70"/>
      <c r="F71" s="71"/>
      <c r="G71" s="42"/>
      <c r="H71" s="42"/>
      <c r="I71" s="43">
        <f t="shared" si="1"/>
        <v>0</v>
      </c>
    </row>
    <row r="72" spans="1:9" s="3" customFormat="1" ht="18.75" hidden="1" x14ac:dyDescent="0.3">
      <c r="A72" s="46" t="s">
        <v>81</v>
      </c>
      <c r="B72" s="96"/>
      <c r="C72" s="69"/>
      <c r="D72" s="70"/>
      <c r="E72" s="70"/>
      <c r="F72" s="71"/>
      <c r="G72" s="42"/>
      <c r="H72" s="42"/>
      <c r="I72" s="43">
        <f t="shared" si="1"/>
        <v>0</v>
      </c>
    </row>
    <row r="73" spans="1:9" s="3" customFormat="1" ht="18.75" hidden="1" x14ac:dyDescent="0.3">
      <c r="A73" s="46" t="s">
        <v>81</v>
      </c>
      <c r="B73" s="96"/>
      <c r="C73" s="69"/>
      <c r="D73" s="70"/>
      <c r="E73" s="70"/>
      <c r="F73" s="71"/>
      <c r="G73" s="42"/>
      <c r="H73" s="42"/>
      <c r="I73" s="43">
        <f t="shared" si="1"/>
        <v>0</v>
      </c>
    </row>
    <row r="74" spans="1:9" s="3" customFormat="1" ht="18.75" hidden="1" x14ac:dyDescent="0.3">
      <c r="A74" s="97" t="s">
        <v>81</v>
      </c>
      <c r="B74" s="96"/>
      <c r="C74" s="69"/>
      <c r="D74" s="70"/>
      <c r="E74" s="70"/>
      <c r="F74" s="71"/>
      <c r="G74" s="42"/>
      <c r="H74" s="42"/>
      <c r="I74" s="43">
        <f t="shared" si="1"/>
        <v>0</v>
      </c>
    </row>
    <row r="75" spans="1:9" s="3" customFormat="1" ht="18.75" hidden="1" x14ac:dyDescent="0.3">
      <c r="A75" s="46" t="s">
        <v>81</v>
      </c>
      <c r="B75" s="96"/>
      <c r="C75" s="69"/>
      <c r="D75" s="70"/>
      <c r="E75" s="70"/>
      <c r="F75" s="71"/>
      <c r="G75" s="42"/>
      <c r="H75" s="42"/>
      <c r="I75" s="43">
        <f t="shared" si="1"/>
        <v>0</v>
      </c>
    </row>
    <row r="76" spans="1:9" s="3" customFormat="1" ht="18.75" hidden="1" x14ac:dyDescent="0.3">
      <c r="A76" s="46" t="s">
        <v>81</v>
      </c>
      <c r="B76" s="96"/>
      <c r="C76" s="69"/>
      <c r="D76" s="70"/>
      <c r="E76" s="70"/>
      <c r="F76" s="71"/>
      <c r="G76" s="42"/>
      <c r="H76" s="42"/>
      <c r="I76" s="43">
        <f t="shared" si="1"/>
        <v>0</v>
      </c>
    </row>
    <row r="77" spans="1:9" s="3" customFormat="1" ht="18.75" hidden="1" x14ac:dyDescent="0.3">
      <c r="A77" s="46"/>
      <c r="B77" s="44"/>
      <c r="C77" s="69"/>
      <c r="D77" s="70"/>
      <c r="E77" s="70"/>
      <c r="F77" s="71"/>
      <c r="G77" s="42">
        <v>77.25</v>
      </c>
      <c r="H77" s="42"/>
      <c r="I77" s="43"/>
    </row>
    <row r="78" spans="1:9" s="3" customFormat="1" ht="18.75" hidden="1" x14ac:dyDescent="0.3">
      <c r="A78" s="46" t="s">
        <v>82</v>
      </c>
      <c r="B78" s="96"/>
      <c r="C78" s="69"/>
      <c r="D78" s="70"/>
      <c r="E78" s="70"/>
      <c r="F78" s="71"/>
      <c r="G78" s="42"/>
      <c r="H78" s="42"/>
      <c r="I78" s="43">
        <f t="shared" ref="I78:I83" si="2">SUM(G78+H78)</f>
        <v>0</v>
      </c>
    </row>
    <row r="79" spans="1:9" s="3" customFormat="1" ht="18.75" hidden="1" x14ac:dyDescent="0.3">
      <c r="A79" s="46" t="s">
        <v>82</v>
      </c>
      <c r="B79" s="96"/>
      <c r="C79" s="69"/>
      <c r="D79" s="70"/>
      <c r="E79" s="70"/>
      <c r="F79" s="71"/>
      <c r="G79" s="42"/>
      <c r="H79" s="42"/>
      <c r="I79" s="43">
        <f t="shared" si="2"/>
        <v>0</v>
      </c>
    </row>
    <row r="80" spans="1:9" s="3" customFormat="1" ht="18.75" hidden="1" x14ac:dyDescent="0.3">
      <c r="A80" s="46" t="s">
        <v>82</v>
      </c>
      <c r="B80" s="41"/>
      <c r="C80" s="69"/>
      <c r="D80" s="70"/>
      <c r="E80" s="70"/>
      <c r="F80" s="71"/>
      <c r="G80" s="39"/>
      <c r="H80" s="42"/>
      <c r="I80" s="43">
        <f t="shared" si="2"/>
        <v>0</v>
      </c>
    </row>
    <row r="81" spans="1:9" s="3" customFormat="1" ht="18.75" hidden="1" x14ac:dyDescent="0.3">
      <c r="A81" s="46" t="s">
        <v>83</v>
      </c>
      <c r="B81" s="41"/>
      <c r="C81" s="69"/>
      <c r="D81" s="70"/>
      <c r="E81" s="70"/>
      <c r="F81" s="71"/>
      <c r="G81" s="42"/>
      <c r="H81" s="42"/>
      <c r="I81" s="43">
        <f t="shared" si="2"/>
        <v>0</v>
      </c>
    </row>
    <row r="82" spans="1:9" s="3" customFormat="1" ht="18.75" hidden="1" x14ac:dyDescent="0.3">
      <c r="A82" s="46" t="s">
        <v>84</v>
      </c>
      <c r="B82" s="41"/>
      <c r="C82" s="69"/>
      <c r="D82" s="70"/>
      <c r="E82" s="70"/>
      <c r="F82" s="71"/>
      <c r="G82" s="42"/>
      <c r="H82" s="42"/>
      <c r="I82" s="43">
        <f t="shared" si="2"/>
        <v>0</v>
      </c>
    </row>
    <row r="83" spans="1:9" s="3" customFormat="1" ht="18.75" hidden="1" x14ac:dyDescent="0.3">
      <c r="A83" s="46" t="s">
        <v>85</v>
      </c>
      <c r="B83" s="41"/>
      <c r="C83" s="69"/>
      <c r="D83" s="70"/>
      <c r="E83" s="70"/>
      <c r="F83" s="71"/>
      <c r="G83" s="42"/>
      <c r="H83" s="42"/>
      <c r="I83" s="43">
        <f t="shared" si="2"/>
        <v>0</v>
      </c>
    </row>
    <row r="84" spans="1:9" s="3" customFormat="1" ht="18.75" hidden="1" x14ac:dyDescent="0.3">
      <c r="A84" s="46"/>
      <c r="B84" s="36" t="s">
        <v>86</v>
      </c>
      <c r="C84" s="37"/>
      <c r="D84" s="98" t="e">
        <f>SUM(#REF!+#REF!+#REF!+#REF!+#REF!+#REF!)</f>
        <v>#REF!</v>
      </c>
      <c r="E84" s="98"/>
      <c r="F84" s="99">
        <f>SUM(F86:F89)</f>
        <v>0</v>
      </c>
      <c r="G84" s="100">
        <f>SUM(G92+G88+G86+G85)</f>
        <v>0</v>
      </c>
      <c r="H84" s="100">
        <f>SUM(H92+H88+H86+H85)</f>
        <v>0</v>
      </c>
      <c r="I84" s="101">
        <f>SUM(I92+I88+I86+I85)</f>
        <v>48.9</v>
      </c>
    </row>
    <row r="85" spans="1:9" s="3" customFormat="1" ht="38.25" hidden="1" x14ac:dyDescent="0.35">
      <c r="A85" s="102" t="s">
        <v>25</v>
      </c>
      <c r="B85" s="96"/>
      <c r="C85" s="103"/>
      <c r="D85" s="47"/>
      <c r="E85" s="47"/>
      <c r="F85" s="104"/>
      <c r="G85" s="105"/>
      <c r="H85" s="106"/>
      <c r="I85" s="107">
        <f>SUM(G85+H85)</f>
        <v>0</v>
      </c>
    </row>
    <row r="86" spans="1:9" s="3" customFormat="1" ht="19.5" hidden="1" x14ac:dyDescent="0.35">
      <c r="A86" s="108" t="s">
        <v>87</v>
      </c>
      <c r="B86" s="109"/>
      <c r="C86" s="78"/>
      <c r="D86" s="110"/>
      <c r="E86" s="110"/>
      <c r="F86" s="104"/>
      <c r="G86" s="105"/>
      <c r="H86" s="106"/>
      <c r="I86" s="107">
        <f>SUM(I87:I87)</f>
        <v>48.9</v>
      </c>
    </row>
    <row r="87" spans="1:9" s="3" customFormat="1" ht="18.75" hidden="1" x14ac:dyDescent="0.3">
      <c r="A87" s="46" t="s">
        <v>88</v>
      </c>
      <c r="B87" s="111" t="s">
        <v>89</v>
      </c>
      <c r="C87" s="78"/>
      <c r="D87" s="110"/>
      <c r="E87" s="110"/>
      <c r="F87" s="104"/>
      <c r="G87" s="75">
        <v>48.9</v>
      </c>
      <c r="H87" s="112"/>
      <c r="I87" s="43">
        <f>SUM(G87+H87)</f>
        <v>48.9</v>
      </c>
    </row>
    <row r="88" spans="1:9" s="3" customFormat="1" ht="19.5" hidden="1" customHeight="1" x14ac:dyDescent="0.35">
      <c r="A88" s="213" t="s">
        <v>90</v>
      </c>
      <c r="B88" s="213"/>
      <c r="C88" s="103"/>
      <c r="D88" s="77"/>
      <c r="E88" s="77"/>
      <c r="F88" s="104"/>
      <c r="G88" s="105"/>
      <c r="H88" s="106"/>
      <c r="I88" s="107">
        <f>SUM(I89:I89)</f>
        <v>0</v>
      </c>
    </row>
    <row r="89" spans="1:9" s="3" customFormat="1" ht="37.5" hidden="1" x14ac:dyDescent="0.3">
      <c r="A89" s="113" t="s">
        <v>91</v>
      </c>
      <c r="B89" s="44"/>
      <c r="C89" s="103"/>
      <c r="D89" s="47"/>
      <c r="E89" s="47"/>
      <c r="F89" s="104"/>
      <c r="G89" s="75"/>
      <c r="H89" s="114"/>
      <c r="I89" s="43">
        <f t="shared" ref="I89:I91" si="3">SUM(G89+H89)</f>
        <v>0</v>
      </c>
    </row>
    <row r="90" spans="1:9" s="3" customFormat="1" ht="18.75" hidden="1" customHeight="1" x14ac:dyDescent="0.3">
      <c r="A90" s="213" t="s">
        <v>92</v>
      </c>
      <c r="B90" s="213"/>
      <c r="C90" s="103"/>
      <c r="D90" s="47"/>
      <c r="E90" s="47"/>
      <c r="F90" s="104"/>
      <c r="G90" s="75"/>
      <c r="H90" s="114"/>
      <c r="I90" s="43">
        <f t="shared" si="3"/>
        <v>0</v>
      </c>
    </row>
    <row r="91" spans="1:9" s="3" customFormat="1" ht="18.75" hidden="1" x14ac:dyDescent="0.3">
      <c r="A91" s="113"/>
      <c r="B91" s="44" t="s">
        <v>93</v>
      </c>
      <c r="C91" s="103"/>
      <c r="D91" s="47"/>
      <c r="E91" s="47"/>
      <c r="F91" s="104"/>
      <c r="G91" s="75">
        <v>573.1</v>
      </c>
      <c r="H91" s="114"/>
      <c r="I91" s="43">
        <f t="shared" si="3"/>
        <v>573.1</v>
      </c>
    </row>
    <row r="92" spans="1:9" s="3" customFormat="1" ht="19.5" hidden="1" customHeight="1" x14ac:dyDescent="0.35">
      <c r="A92" s="214" t="s">
        <v>94</v>
      </c>
      <c r="B92" s="214"/>
      <c r="C92" s="115"/>
      <c r="D92" s="116"/>
      <c r="E92" s="116"/>
      <c r="F92" s="117"/>
      <c r="G92" s="118"/>
      <c r="H92" s="118"/>
      <c r="I92" s="107">
        <f>SUM(I93)</f>
        <v>0</v>
      </c>
    </row>
    <row r="93" spans="1:9" s="3" customFormat="1" ht="37.5" hidden="1" x14ac:dyDescent="0.3">
      <c r="A93" s="113" t="s">
        <v>95</v>
      </c>
      <c r="B93" s="96"/>
      <c r="C93" s="103"/>
      <c r="D93" s="47"/>
      <c r="E93" s="47"/>
      <c r="F93" s="104"/>
      <c r="G93" s="75"/>
      <c r="H93" s="119"/>
      <c r="I93" s="43">
        <f t="shared" ref="I93:I95" si="4">SUM(G93+H93)</f>
        <v>0</v>
      </c>
    </row>
    <row r="94" spans="1:9" s="3" customFormat="1" ht="37.5" hidden="1" x14ac:dyDescent="0.3">
      <c r="A94" s="113" t="s">
        <v>95</v>
      </c>
      <c r="B94" s="96" t="s">
        <v>96</v>
      </c>
      <c r="C94" s="103"/>
      <c r="D94" s="47"/>
      <c r="E94" s="47"/>
      <c r="F94" s="104"/>
      <c r="G94" s="75">
        <v>190</v>
      </c>
      <c r="H94" s="119"/>
      <c r="I94" s="43">
        <f t="shared" si="4"/>
        <v>190</v>
      </c>
    </row>
    <row r="95" spans="1:9" s="3" customFormat="1" ht="18.75" hidden="1" x14ac:dyDescent="0.3">
      <c r="A95" s="113"/>
      <c r="B95" s="96"/>
      <c r="C95" s="103"/>
      <c r="D95" s="47"/>
      <c r="E95" s="47"/>
      <c r="F95" s="104"/>
      <c r="G95" s="75"/>
      <c r="H95" s="119"/>
      <c r="I95" s="43">
        <f t="shared" si="4"/>
        <v>0</v>
      </c>
    </row>
    <row r="96" spans="1:9" s="3" customFormat="1" ht="18.75" hidden="1" x14ac:dyDescent="0.3">
      <c r="A96" s="46"/>
      <c r="B96" s="72" t="s">
        <v>58</v>
      </c>
      <c r="C96" s="42"/>
      <c r="D96" s="47"/>
      <c r="E96" s="47"/>
      <c r="F96" s="120">
        <f>SUM(F97:F97)</f>
        <v>0</v>
      </c>
      <c r="G96" s="121">
        <f>SUM(G97:G99)</f>
        <v>850</v>
      </c>
      <c r="H96" s="121">
        <f>SUM(H97:H99)</f>
        <v>0</v>
      </c>
      <c r="I96" s="122">
        <f>SUM(I97:I99)</f>
        <v>850</v>
      </c>
    </row>
    <row r="97" spans="1:9" s="3" customFormat="1" ht="56.25" hidden="1" x14ac:dyDescent="0.3">
      <c r="A97" s="123"/>
      <c r="B97" s="124" t="s">
        <v>97</v>
      </c>
      <c r="C97" s="42"/>
      <c r="D97" s="47"/>
      <c r="E97" s="47"/>
      <c r="F97" s="48"/>
      <c r="G97" s="49">
        <v>850</v>
      </c>
      <c r="H97" s="42"/>
      <c r="I97" s="43">
        <f t="shared" ref="I97:I99" si="5">SUM(G97+H97)</f>
        <v>850</v>
      </c>
    </row>
    <row r="98" spans="1:9" s="3" customFormat="1" ht="18.75" hidden="1" x14ac:dyDescent="0.3">
      <c r="A98" s="46" t="s">
        <v>98</v>
      </c>
      <c r="B98" s="44"/>
      <c r="C98" s="42"/>
      <c r="D98" s="47"/>
      <c r="E98" s="47"/>
      <c r="F98" s="48"/>
      <c r="G98" s="49"/>
      <c r="H98" s="42"/>
      <c r="I98" s="43">
        <f t="shared" si="5"/>
        <v>0</v>
      </c>
    </row>
    <row r="99" spans="1:9" s="3" customFormat="1" ht="18.75" hidden="1" x14ac:dyDescent="0.3">
      <c r="A99" s="46" t="s">
        <v>98</v>
      </c>
      <c r="B99" s="44"/>
      <c r="C99" s="42"/>
      <c r="D99" s="47"/>
      <c r="E99" s="47"/>
      <c r="F99" s="48"/>
      <c r="G99" s="49"/>
      <c r="H99" s="39"/>
      <c r="I99" s="43">
        <f t="shared" si="5"/>
        <v>0</v>
      </c>
    </row>
    <row r="100" spans="1:9" s="3" customFormat="1" ht="27" hidden="1" customHeight="1" x14ac:dyDescent="0.3">
      <c r="A100" s="46" t="s">
        <v>50</v>
      </c>
      <c r="B100" s="72" t="s">
        <v>51</v>
      </c>
      <c r="C100" s="42"/>
      <c r="D100" s="47"/>
      <c r="E100" s="47"/>
      <c r="F100" s="76"/>
      <c r="G100" s="39">
        <f>SUM(G101:G111)</f>
        <v>248</v>
      </c>
      <c r="H100" s="39">
        <f>SUM(H101:H111)</f>
        <v>22</v>
      </c>
      <c r="I100" s="40">
        <f>SUM(I101:I111)</f>
        <v>0</v>
      </c>
    </row>
    <row r="101" spans="1:9" s="3" customFormat="1" ht="18.75" hidden="1" x14ac:dyDescent="0.3">
      <c r="A101" s="46" t="s">
        <v>25</v>
      </c>
      <c r="B101" s="41"/>
      <c r="C101" s="42"/>
      <c r="D101" s="47"/>
      <c r="E101" s="47"/>
      <c r="F101" s="76"/>
      <c r="G101" s="49"/>
      <c r="H101" s="125"/>
      <c r="I101" s="43">
        <f t="shared" ref="I101:I106" si="6">SUM(G101+H101)</f>
        <v>0</v>
      </c>
    </row>
    <row r="102" spans="1:9" s="3" customFormat="1" ht="18.75" hidden="1" x14ac:dyDescent="0.3">
      <c r="A102" s="46" t="s">
        <v>25</v>
      </c>
      <c r="B102" s="41"/>
      <c r="C102" s="42"/>
      <c r="D102" s="47"/>
      <c r="E102" s="47"/>
      <c r="F102" s="76"/>
      <c r="G102" s="49"/>
      <c r="H102" s="125"/>
      <c r="I102" s="43">
        <f t="shared" si="6"/>
        <v>0</v>
      </c>
    </row>
    <row r="103" spans="1:9" s="3" customFormat="1" ht="18.75" hidden="1" x14ac:dyDescent="0.3">
      <c r="A103" s="46" t="s">
        <v>25</v>
      </c>
      <c r="B103" s="41"/>
      <c r="C103" s="42"/>
      <c r="D103" s="47"/>
      <c r="E103" s="47"/>
      <c r="F103" s="76"/>
      <c r="G103" s="49"/>
      <c r="H103" s="125"/>
      <c r="I103" s="43">
        <f t="shared" si="6"/>
        <v>0</v>
      </c>
    </row>
    <row r="104" spans="1:9" s="3" customFormat="1" ht="18.75" hidden="1" x14ac:dyDescent="0.3">
      <c r="A104" s="46" t="s">
        <v>99</v>
      </c>
      <c r="B104" s="44"/>
      <c r="C104" s="42"/>
      <c r="D104" s="47"/>
      <c r="E104" s="47"/>
      <c r="F104" s="76"/>
      <c r="G104" s="49"/>
      <c r="H104" s="39"/>
      <c r="I104" s="43">
        <f t="shared" si="6"/>
        <v>0</v>
      </c>
    </row>
    <row r="105" spans="1:9" s="3" customFormat="1" ht="18.75" hidden="1" x14ac:dyDescent="0.3">
      <c r="A105" s="46" t="s">
        <v>99</v>
      </c>
      <c r="B105" s="44"/>
      <c r="C105" s="42"/>
      <c r="D105" s="47"/>
      <c r="E105" s="47"/>
      <c r="F105" s="76"/>
      <c r="G105" s="49"/>
      <c r="H105" s="75"/>
      <c r="I105" s="43">
        <f t="shared" si="6"/>
        <v>0</v>
      </c>
    </row>
    <row r="106" spans="1:9" s="3" customFormat="1" ht="18.75" hidden="1" x14ac:dyDescent="0.3">
      <c r="A106" s="46" t="s">
        <v>100</v>
      </c>
      <c r="B106" s="44"/>
      <c r="C106" s="42"/>
      <c r="D106" s="47"/>
      <c r="E106" s="47"/>
      <c r="F106" s="76"/>
      <c r="G106" s="49"/>
      <c r="H106" s="75"/>
      <c r="I106" s="43">
        <f t="shared" si="6"/>
        <v>0</v>
      </c>
    </row>
    <row r="107" spans="1:9" s="3" customFormat="1" ht="41.25" hidden="1" customHeight="1" x14ac:dyDescent="0.3">
      <c r="A107" s="89"/>
      <c r="B107" s="90" t="s">
        <v>101</v>
      </c>
      <c r="C107" s="126"/>
      <c r="D107" s="127"/>
      <c r="E107" s="127"/>
      <c r="F107" s="128"/>
      <c r="G107" s="129">
        <v>218</v>
      </c>
      <c r="H107" s="94"/>
      <c r="I107" s="95"/>
    </row>
    <row r="108" spans="1:9" s="3" customFormat="1" ht="18.75" hidden="1" x14ac:dyDescent="0.3">
      <c r="A108" s="56"/>
      <c r="B108" s="51"/>
      <c r="C108" s="54"/>
      <c r="D108" s="130"/>
      <c r="E108" s="130"/>
      <c r="F108" s="131"/>
      <c r="G108" s="132"/>
      <c r="H108" s="133">
        <v>22</v>
      </c>
      <c r="I108" s="55"/>
    </row>
    <row r="109" spans="1:9" s="3" customFormat="1" ht="18.75" hidden="1" x14ac:dyDescent="0.3">
      <c r="A109" s="46"/>
      <c r="B109" s="44"/>
      <c r="C109" s="42"/>
      <c r="D109" s="47"/>
      <c r="E109" s="47"/>
      <c r="F109" s="76"/>
      <c r="G109" s="49"/>
      <c r="H109" s="134"/>
      <c r="I109" s="43"/>
    </row>
    <row r="110" spans="1:9" s="3" customFormat="1" ht="18.75" hidden="1" x14ac:dyDescent="0.3">
      <c r="A110" s="46"/>
      <c r="B110" s="44"/>
      <c r="C110" s="135"/>
      <c r="D110" s="136"/>
      <c r="E110" s="136"/>
      <c r="F110" s="131"/>
      <c r="G110" s="132">
        <v>30</v>
      </c>
      <c r="H110" s="137"/>
      <c r="I110" s="55"/>
    </row>
    <row r="111" spans="1:9" s="3" customFormat="1" ht="10.5" hidden="1" customHeight="1" x14ac:dyDescent="0.3">
      <c r="A111" s="46"/>
      <c r="B111" s="44"/>
      <c r="C111" s="135"/>
      <c r="D111" s="136"/>
      <c r="E111" s="136"/>
      <c r="F111" s="131"/>
      <c r="G111" s="132"/>
      <c r="H111" s="137"/>
      <c r="I111" s="55"/>
    </row>
    <row r="112" spans="1:9" s="3" customFormat="1" ht="18.75" hidden="1" x14ac:dyDescent="0.3">
      <c r="A112" s="56"/>
      <c r="B112" s="51"/>
      <c r="C112" s="135"/>
      <c r="D112" s="136"/>
      <c r="E112" s="136"/>
      <c r="F112" s="131"/>
      <c r="G112" s="132">
        <v>130</v>
      </c>
      <c r="H112" s="133"/>
      <c r="I112" s="55"/>
    </row>
    <row r="113" spans="1:9" s="3" customFormat="1" ht="18.75" hidden="1" x14ac:dyDescent="0.3">
      <c r="A113" s="46"/>
      <c r="B113" s="72" t="s">
        <v>102</v>
      </c>
      <c r="C113" s="135"/>
      <c r="D113" s="136"/>
      <c r="E113" s="136"/>
      <c r="F113" s="131"/>
      <c r="G113" s="61">
        <f>SUM(G114:G119)</f>
        <v>17</v>
      </c>
      <c r="H113" s="61">
        <f>SUM(H114:H119)</f>
        <v>0</v>
      </c>
      <c r="I113" s="62">
        <f>SUM(I114:I119)</f>
        <v>17</v>
      </c>
    </row>
    <row r="114" spans="1:9" s="3" customFormat="1" ht="18.75" hidden="1" x14ac:dyDescent="0.3">
      <c r="A114" s="46" t="s">
        <v>103</v>
      </c>
      <c r="B114" s="44"/>
      <c r="C114" s="135"/>
      <c r="D114" s="136"/>
      <c r="E114" s="136"/>
      <c r="F114" s="131"/>
      <c r="G114" s="132"/>
      <c r="H114" s="133"/>
      <c r="I114" s="43">
        <f t="shared" ref="I114:I119" si="7">SUM(G114+H114)</f>
        <v>0</v>
      </c>
    </row>
    <row r="115" spans="1:9" s="3" customFormat="1" ht="18.75" hidden="1" x14ac:dyDescent="0.3">
      <c r="A115" s="46" t="s">
        <v>103</v>
      </c>
      <c r="B115" s="44"/>
      <c r="C115" s="135"/>
      <c r="D115" s="136"/>
      <c r="E115" s="136"/>
      <c r="F115" s="131"/>
      <c r="G115" s="49"/>
      <c r="H115" s="75"/>
      <c r="I115" s="43">
        <f t="shared" si="7"/>
        <v>0</v>
      </c>
    </row>
    <row r="116" spans="1:9" s="3" customFormat="1" ht="18.75" hidden="1" x14ac:dyDescent="0.3">
      <c r="A116" s="46" t="s">
        <v>104</v>
      </c>
      <c r="B116" s="44"/>
      <c r="C116" s="135"/>
      <c r="D116" s="136"/>
      <c r="E116" s="136"/>
      <c r="F116" s="131"/>
      <c r="G116" s="49"/>
      <c r="H116" s="75"/>
      <c r="I116" s="43">
        <f t="shared" si="7"/>
        <v>0</v>
      </c>
    </row>
    <row r="117" spans="1:9" s="3" customFormat="1" ht="18.75" hidden="1" x14ac:dyDescent="0.3">
      <c r="A117" s="46" t="s">
        <v>105</v>
      </c>
      <c r="B117" s="44" t="s">
        <v>106</v>
      </c>
      <c r="C117" s="135"/>
      <c r="D117" s="136"/>
      <c r="E117" s="136"/>
      <c r="F117" s="131"/>
      <c r="G117" s="132">
        <v>17</v>
      </c>
      <c r="H117" s="133"/>
      <c r="I117" s="43">
        <f t="shared" si="7"/>
        <v>17</v>
      </c>
    </row>
    <row r="118" spans="1:9" s="3" customFormat="1" ht="18.75" hidden="1" x14ac:dyDescent="0.3">
      <c r="A118" s="46" t="s">
        <v>107</v>
      </c>
      <c r="B118" s="44"/>
      <c r="C118" s="135"/>
      <c r="D118" s="136"/>
      <c r="E118" s="136"/>
      <c r="F118" s="131"/>
      <c r="G118" s="132"/>
      <c r="H118" s="133"/>
      <c r="I118" s="43">
        <f t="shared" si="7"/>
        <v>0</v>
      </c>
    </row>
    <row r="119" spans="1:9" s="3" customFormat="1" ht="18.75" hidden="1" x14ac:dyDescent="0.3">
      <c r="A119" s="46" t="s">
        <v>107</v>
      </c>
      <c r="B119" s="44"/>
      <c r="C119" s="135"/>
      <c r="D119" s="136"/>
      <c r="E119" s="136"/>
      <c r="F119" s="131"/>
      <c r="G119" s="132"/>
      <c r="H119" s="133"/>
      <c r="I119" s="43">
        <f t="shared" si="7"/>
        <v>0</v>
      </c>
    </row>
    <row r="120" spans="1:9" s="3" customFormat="1" ht="18.75" hidden="1" x14ac:dyDescent="0.3">
      <c r="A120" s="46"/>
      <c r="B120" s="78" t="s">
        <v>108</v>
      </c>
      <c r="C120" s="138"/>
      <c r="D120" s="139"/>
      <c r="E120" s="140"/>
      <c r="F120" s="60">
        <f>SUM(F132:F138)</f>
        <v>0</v>
      </c>
      <c r="G120" s="61">
        <f>SUM(G121:G138)</f>
        <v>0</v>
      </c>
      <c r="H120" s="61">
        <f>SUM(H121:H138)</f>
        <v>0</v>
      </c>
      <c r="I120" s="62">
        <f>SUM(I121:I138)</f>
        <v>0</v>
      </c>
    </row>
    <row r="121" spans="1:9" s="3" customFormat="1" ht="18.75" hidden="1" x14ac:dyDescent="0.3">
      <c r="A121" s="46" t="s">
        <v>109</v>
      </c>
      <c r="B121" s="44"/>
      <c r="C121" s="138"/>
      <c r="D121" s="139"/>
      <c r="E121" s="140"/>
      <c r="F121" s="141"/>
      <c r="G121" s="133"/>
      <c r="H121" s="133"/>
      <c r="I121" s="43">
        <f t="shared" ref="I121:I138" si="8">SUM(G121+H121)</f>
        <v>0</v>
      </c>
    </row>
    <row r="122" spans="1:9" s="3" customFormat="1" ht="18.75" hidden="1" x14ac:dyDescent="0.3">
      <c r="A122" s="46" t="s">
        <v>109</v>
      </c>
      <c r="B122" s="44"/>
      <c r="C122" s="138"/>
      <c r="D122" s="139"/>
      <c r="E122" s="140"/>
      <c r="F122" s="141"/>
      <c r="G122" s="133"/>
      <c r="H122" s="133"/>
      <c r="I122" s="43">
        <f t="shared" si="8"/>
        <v>0</v>
      </c>
    </row>
    <row r="123" spans="1:9" s="3" customFormat="1" ht="18.75" hidden="1" x14ac:dyDescent="0.3">
      <c r="A123" s="46" t="s">
        <v>109</v>
      </c>
      <c r="B123" s="44"/>
      <c r="C123" s="138"/>
      <c r="D123" s="139"/>
      <c r="E123" s="140"/>
      <c r="F123" s="141"/>
      <c r="G123" s="133"/>
      <c r="H123" s="133"/>
      <c r="I123" s="43">
        <f t="shared" si="8"/>
        <v>0</v>
      </c>
    </row>
    <row r="124" spans="1:9" s="3" customFormat="1" ht="18.75" hidden="1" x14ac:dyDescent="0.3">
      <c r="A124" s="46" t="s">
        <v>109</v>
      </c>
      <c r="B124" s="44"/>
      <c r="C124" s="138"/>
      <c r="D124" s="139"/>
      <c r="E124" s="140"/>
      <c r="F124" s="141"/>
      <c r="G124" s="133"/>
      <c r="H124" s="133"/>
      <c r="I124" s="43">
        <f t="shared" si="8"/>
        <v>0</v>
      </c>
    </row>
    <row r="125" spans="1:9" s="3" customFormat="1" ht="18.75" hidden="1" x14ac:dyDescent="0.3">
      <c r="A125" s="46" t="s">
        <v>109</v>
      </c>
      <c r="B125" s="44"/>
      <c r="C125" s="138"/>
      <c r="D125" s="139"/>
      <c r="E125" s="140"/>
      <c r="F125" s="141"/>
      <c r="G125" s="133"/>
      <c r="H125" s="133"/>
      <c r="I125" s="43">
        <f t="shared" si="8"/>
        <v>0</v>
      </c>
    </row>
    <row r="126" spans="1:9" s="3" customFormat="1" ht="18.75" hidden="1" x14ac:dyDescent="0.3">
      <c r="A126" s="46" t="s">
        <v>109</v>
      </c>
      <c r="B126" s="44"/>
      <c r="C126" s="138"/>
      <c r="D126" s="139"/>
      <c r="E126" s="140"/>
      <c r="F126" s="141"/>
      <c r="G126" s="133"/>
      <c r="H126" s="133"/>
      <c r="I126" s="43">
        <f t="shared" si="8"/>
        <v>0</v>
      </c>
    </row>
    <row r="127" spans="1:9" s="3" customFormat="1" ht="18.75" hidden="1" customHeight="1" x14ac:dyDescent="0.3">
      <c r="A127" s="46" t="s">
        <v>109</v>
      </c>
      <c r="B127" s="44"/>
      <c r="C127" s="138"/>
      <c r="D127" s="139"/>
      <c r="E127" s="140"/>
      <c r="F127" s="141"/>
      <c r="G127" s="133"/>
      <c r="H127" s="133"/>
      <c r="I127" s="43">
        <f t="shared" si="8"/>
        <v>0</v>
      </c>
    </row>
    <row r="128" spans="1:9" s="3" customFormat="1" ht="18.75" hidden="1" x14ac:dyDescent="0.3">
      <c r="A128" s="46" t="s">
        <v>109</v>
      </c>
      <c r="B128" s="44"/>
      <c r="C128" s="138"/>
      <c r="D128" s="139"/>
      <c r="E128" s="140"/>
      <c r="F128" s="141"/>
      <c r="G128" s="133"/>
      <c r="H128" s="133"/>
      <c r="I128" s="43">
        <f t="shared" si="8"/>
        <v>0</v>
      </c>
    </row>
    <row r="129" spans="1:9" s="3" customFormat="1" ht="18.75" hidden="1" x14ac:dyDescent="0.3">
      <c r="A129" s="46" t="s">
        <v>109</v>
      </c>
      <c r="B129" s="44"/>
      <c r="C129" s="138"/>
      <c r="D129" s="139"/>
      <c r="E129" s="140"/>
      <c r="F129" s="141"/>
      <c r="G129" s="133"/>
      <c r="H129" s="133"/>
      <c r="I129" s="43">
        <f t="shared" si="8"/>
        <v>0</v>
      </c>
    </row>
    <row r="130" spans="1:9" s="3" customFormat="1" ht="18.75" hidden="1" x14ac:dyDescent="0.3">
      <c r="A130" s="46" t="s">
        <v>109</v>
      </c>
      <c r="B130" s="44"/>
      <c r="C130" s="138"/>
      <c r="D130" s="139"/>
      <c r="E130" s="140"/>
      <c r="F130" s="141"/>
      <c r="G130" s="133"/>
      <c r="H130" s="133"/>
      <c r="I130" s="43">
        <f t="shared" si="8"/>
        <v>0</v>
      </c>
    </row>
    <row r="131" spans="1:9" s="3" customFormat="1" ht="18.75" hidden="1" x14ac:dyDescent="0.3">
      <c r="A131" s="46" t="s">
        <v>109</v>
      </c>
      <c r="B131" s="44"/>
      <c r="C131" s="138"/>
      <c r="D131" s="139"/>
      <c r="E131" s="140"/>
      <c r="F131" s="141"/>
      <c r="G131" s="133"/>
      <c r="H131" s="133"/>
      <c r="I131" s="43">
        <f t="shared" si="8"/>
        <v>0</v>
      </c>
    </row>
    <row r="132" spans="1:9" s="3" customFormat="1" ht="18.75" hidden="1" x14ac:dyDescent="0.3">
      <c r="A132" s="142" t="s">
        <v>110</v>
      </c>
      <c r="B132" s="143"/>
      <c r="C132" s="144"/>
      <c r="D132" s="145"/>
      <c r="E132" s="144"/>
      <c r="F132" s="146"/>
      <c r="G132" s="147"/>
      <c r="H132" s="147"/>
      <c r="I132" s="43">
        <f t="shared" si="8"/>
        <v>0</v>
      </c>
    </row>
    <row r="133" spans="1:9" s="3" customFormat="1" ht="18.75" hidden="1" x14ac:dyDescent="0.3">
      <c r="A133" s="142" t="s">
        <v>111</v>
      </c>
      <c r="B133" s="143"/>
      <c r="C133" s="144"/>
      <c r="D133" s="145"/>
      <c r="E133" s="144"/>
      <c r="F133" s="146"/>
      <c r="G133" s="147"/>
      <c r="H133" s="147"/>
      <c r="I133" s="43">
        <f t="shared" si="8"/>
        <v>0</v>
      </c>
    </row>
    <row r="134" spans="1:9" s="3" customFormat="1" ht="18.75" hidden="1" x14ac:dyDescent="0.3">
      <c r="A134" s="142" t="s">
        <v>27</v>
      </c>
      <c r="B134" s="143"/>
      <c r="C134" s="144"/>
      <c r="D134" s="145"/>
      <c r="E134" s="144"/>
      <c r="F134" s="146"/>
      <c r="G134" s="147"/>
      <c r="H134" s="147"/>
      <c r="I134" s="43">
        <f t="shared" si="8"/>
        <v>0</v>
      </c>
    </row>
    <row r="135" spans="1:9" s="3" customFormat="1" ht="18.75" hidden="1" x14ac:dyDescent="0.3">
      <c r="A135" s="142" t="s">
        <v>27</v>
      </c>
      <c r="B135" s="143"/>
      <c r="C135" s="144"/>
      <c r="D135" s="145"/>
      <c r="E135" s="144"/>
      <c r="F135" s="146"/>
      <c r="G135" s="147"/>
      <c r="H135" s="147"/>
      <c r="I135" s="43">
        <f t="shared" si="8"/>
        <v>0</v>
      </c>
    </row>
    <row r="136" spans="1:9" s="3" customFormat="1" ht="18.75" hidden="1" x14ac:dyDescent="0.3">
      <c r="A136" s="142" t="s">
        <v>27</v>
      </c>
      <c r="B136" s="143"/>
      <c r="C136" s="144"/>
      <c r="D136" s="145"/>
      <c r="E136" s="144"/>
      <c r="F136" s="146"/>
      <c r="G136" s="147"/>
      <c r="H136" s="147"/>
      <c r="I136" s="43">
        <f t="shared" si="8"/>
        <v>0</v>
      </c>
    </row>
    <row r="137" spans="1:9" s="3" customFormat="1" ht="18.75" hidden="1" x14ac:dyDescent="0.3">
      <c r="A137" s="142" t="s">
        <v>112</v>
      </c>
      <c r="B137" s="143"/>
      <c r="C137" s="144"/>
      <c r="D137" s="145"/>
      <c r="E137" s="144"/>
      <c r="F137" s="146"/>
      <c r="G137" s="147"/>
      <c r="H137" s="147"/>
      <c r="I137" s="43">
        <f t="shared" si="8"/>
        <v>0</v>
      </c>
    </row>
    <row r="138" spans="1:9" s="3" customFormat="1" ht="18.75" hidden="1" x14ac:dyDescent="0.3">
      <c r="A138" s="142" t="s">
        <v>112</v>
      </c>
      <c r="B138" s="148"/>
      <c r="C138" s="144"/>
      <c r="D138" s="145"/>
      <c r="E138" s="144"/>
      <c r="F138" s="146"/>
      <c r="G138" s="147"/>
      <c r="H138" s="147"/>
      <c r="I138" s="43">
        <f t="shared" si="8"/>
        <v>0</v>
      </c>
    </row>
    <row r="139" spans="1:9" s="3" customFormat="1" ht="18.75" hidden="1" x14ac:dyDescent="0.3">
      <c r="A139" s="149"/>
      <c r="B139" s="150" t="s">
        <v>113</v>
      </c>
      <c r="C139" s="140"/>
      <c r="D139" s="139"/>
      <c r="E139" s="140"/>
      <c r="F139" s="71">
        <f>SUM(F140:F152)</f>
        <v>0</v>
      </c>
      <c r="G139" s="39">
        <f>SUM(G140:G152)</f>
        <v>0</v>
      </c>
      <c r="H139" s="39">
        <f>SUM(H140:H152)</f>
        <v>0</v>
      </c>
      <c r="I139" s="40">
        <f>SUM(I140:I152)</f>
        <v>0</v>
      </c>
    </row>
    <row r="140" spans="1:9" s="3" customFormat="1" ht="37.5" hidden="1" x14ac:dyDescent="0.3">
      <c r="A140" s="151" t="s">
        <v>25</v>
      </c>
      <c r="B140" s="152"/>
      <c r="C140" s="153"/>
      <c r="D140" s="154"/>
      <c r="E140" s="153"/>
      <c r="F140" s="146"/>
      <c r="G140" s="147"/>
      <c r="H140" s="147"/>
      <c r="I140" s="43">
        <f t="shared" ref="I140:I173" si="9">SUM(G140+H140)</f>
        <v>0</v>
      </c>
    </row>
    <row r="141" spans="1:9" s="3" customFormat="1" ht="37.5" hidden="1" x14ac:dyDescent="0.3">
      <c r="A141" s="151" t="s">
        <v>25</v>
      </c>
      <c r="B141" s="152"/>
      <c r="C141" s="153"/>
      <c r="D141" s="154"/>
      <c r="E141" s="153"/>
      <c r="F141" s="146"/>
      <c r="G141" s="147"/>
      <c r="H141" s="147"/>
      <c r="I141" s="43">
        <f t="shared" si="9"/>
        <v>0</v>
      </c>
    </row>
    <row r="142" spans="1:9" s="3" customFormat="1" ht="37.5" hidden="1" x14ac:dyDescent="0.3">
      <c r="A142" s="151" t="s">
        <v>25</v>
      </c>
      <c r="B142" s="152"/>
      <c r="C142" s="153"/>
      <c r="D142" s="154"/>
      <c r="E142" s="153"/>
      <c r="F142" s="146"/>
      <c r="G142" s="147"/>
      <c r="H142" s="147"/>
      <c r="I142" s="43">
        <f t="shared" si="9"/>
        <v>0</v>
      </c>
    </row>
    <row r="143" spans="1:9" s="3" customFormat="1" ht="37.5" hidden="1" x14ac:dyDescent="0.3">
      <c r="A143" s="151" t="s">
        <v>25</v>
      </c>
      <c r="B143" s="155"/>
      <c r="C143" s="153"/>
      <c r="D143" s="154"/>
      <c r="E143" s="153"/>
      <c r="F143" s="146"/>
      <c r="G143" s="147"/>
      <c r="H143" s="147"/>
      <c r="I143" s="43">
        <f t="shared" si="9"/>
        <v>0</v>
      </c>
    </row>
    <row r="144" spans="1:9" s="3" customFormat="1" ht="37.5" hidden="1" x14ac:dyDescent="0.3">
      <c r="A144" s="156" t="s">
        <v>25</v>
      </c>
      <c r="B144" s="83"/>
      <c r="C144" s="153"/>
      <c r="D144" s="154"/>
      <c r="E144" s="153"/>
      <c r="F144" s="146"/>
      <c r="G144" s="147"/>
      <c r="H144" s="147"/>
      <c r="I144" s="43">
        <f t="shared" si="9"/>
        <v>0</v>
      </c>
    </row>
    <row r="145" spans="1:9" s="3" customFormat="1" ht="37.5" hidden="1" x14ac:dyDescent="0.3">
      <c r="A145" s="35" t="s">
        <v>25</v>
      </c>
      <c r="B145" s="44"/>
      <c r="C145" s="157"/>
      <c r="D145" s="154"/>
      <c r="E145" s="153"/>
      <c r="F145" s="146"/>
      <c r="G145" s="147"/>
      <c r="H145" s="147"/>
      <c r="I145" s="43">
        <f t="shared" si="9"/>
        <v>0</v>
      </c>
    </row>
    <row r="146" spans="1:9" s="3" customFormat="1" ht="37.5" hidden="1" x14ac:dyDescent="0.3">
      <c r="A146" s="35" t="s">
        <v>25</v>
      </c>
      <c r="B146" s="44"/>
      <c r="C146" s="157"/>
      <c r="D146" s="154"/>
      <c r="E146" s="153"/>
      <c r="F146" s="146"/>
      <c r="G146" s="147"/>
      <c r="H146" s="147"/>
      <c r="I146" s="43">
        <f t="shared" si="9"/>
        <v>0</v>
      </c>
    </row>
    <row r="147" spans="1:9" s="3" customFormat="1" ht="37.5" hidden="1" x14ac:dyDescent="0.3">
      <c r="A147" s="35" t="s">
        <v>82</v>
      </c>
      <c r="B147" s="44"/>
      <c r="C147" s="157"/>
      <c r="D147" s="154"/>
      <c r="E147" s="153"/>
      <c r="F147" s="146"/>
      <c r="G147" s="147"/>
      <c r="H147" s="147"/>
      <c r="I147" s="43">
        <f t="shared" si="9"/>
        <v>0</v>
      </c>
    </row>
    <row r="148" spans="1:9" s="3" customFormat="1" ht="39" hidden="1" x14ac:dyDescent="0.35">
      <c r="A148" s="158" t="s">
        <v>82</v>
      </c>
      <c r="B148" s="159"/>
      <c r="C148" s="157"/>
      <c r="D148" s="154"/>
      <c r="E148" s="153"/>
      <c r="F148" s="146"/>
      <c r="G148" s="147"/>
      <c r="H148" s="160"/>
      <c r="I148" s="107">
        <f t="shared" si="9"/>
        <v>0</v>
      </c>
    </row>
    <row r="149" spans="1:9" s="3" customFormat="1" ht="37.5" hidden="1" x14ac:dyDescent="0.3">
      <c r="A149" s="35" t="s">
        <v>107</v>
      </c>
      <c r="B149" s="44"/>
      <c r="C149" s="157"/>
      <c r="D149" s="154"/>
      <c r="E149" s="153"/>
      <c r="F149" s="146"/>
      <c r="G149" s="147"/>
      <c r="H149" s="147"/>
      <c r="I149" s="43">
        <f t="shared" si="9"/>
        <v>0</v>
      </c>
    </row>
    <row r="150" spans="1:9" s="3" customFormat="1" ht="37.5" hidden="1" x14ac:dyDescent="0.3">
      <c r="A150" s="161" t="s">
        <v>114</v>
      </c>
      <c r="B150" s="162"/>
      <c r="C150" s="163"/>
      <c r="D150" s="164"/>
      <c r="E150" s="165"/>
      <c r="F150" s="166"/>
      <c r="G150" s="167"/>
      <c r="H150" s="167"/>
      <c r="I150" s="40">
        <f t="shared" si="9"/>
        <v>0</v>
      </c>
    </row>
    <row r="151" spans="1:9" s="3" customFormat="1" ht="37.5" hidden="1" x14ac:dyDescent="0.3">
      <c r="A151" s="35" t="s">
        <v>114</v>
      </c>
      <c r="B151" s="96"/>
      <c r="C151" s="157"/>
      <c r="D151" s="154"/>
      <c r="E151" s="153"/>
      <c r="F151" s="146"/>
      <c r="G151" s="147"/>
      <c r="H151" s="147"/>
      <c r="I151" s="43">
        <f t="shared" si="9"/>
        <v>0</v>
      </c>
    </row>
    <row r="152" spans="1:9" s="3" customFormat="1" ht="37.5" hidden="1" x14ac:dyDescent="0.3">
      <c r="A152" s="168" t="s">
        <v>114</v>
      </c>
      <c r="B152" s="169"/>
      <c r="C152" s="153"/>
      <c r="D152" s="154"/>
      <c r="E152" s="153"/>
      <c r="F152" s="146"/>
      <c r="G152" s="147"/>
      <c r="H152" s="147"/>
      <c r="I152" s="43">
        <f t="shared" si="9"/>
        <v>0</v>
      </c>
    </row>
    <row r="153" spans="1:9" s="3" customFormat="1" ht="19.5" hidden="1" x14ac:dyDescent="0.35">
      <c r="A153" s="170"/>
      <c r="B153" s="171" t="s">
        <v>115</v>
      </c>
      <c r="C153" s="172"/>
      <c r="D153" s="173" t="e">
        <f>#REF!+#REF!+#REF!+#REF!+#REF!+#REF!+#REF!+#REF!+#REF!</f>
        <v>#REF!</v>
      </c>
      <c r="E153" s="173"/>
      <c r="F153" s="5"/>
      <c r="G153" s="5"/>
      <c r="H153" s="104"/>
      <c r="I153" s="43">
        <f t="shared" si="9"/>
        <v>0</v>
      </c>
    </row>
    <row r="154" spans="1:9" s="3" customFormat="1" ht="39" hidden="1" customHeight="1" x14ac:dyDescent="0.35">
      <c r="A154" s="170"/>
      <c r="B154" s="174" t="s">
        <v>116</v>
      </c>
      <c r="C154" s="172"/>
      <c r="D154" s="173"/>
      <c r="E154" s="173"/>
      <c r="F154" s="5"/>
      <c r="G154" s="5"/>
      <c r="H154" s="104"/>
      <c r="I154" s="43">
        <f t="shared" si="9"/>
        <v>0</v>
      </c>
    </row>
    <row r="155" spans="1:9" s="3" customFormat="1" ht="18.75" hidden="1" x14ac:dyDescent="0.3">
      <c r="A155" s="142"/>
      <c r="B155" s="5" t="s">
        <v>117</v>
      </c>
      <c r="C155" s="175"/>
      <c r="D155" s="139"/>
      <c r="E155" s="139"/>
      <c r="F155" s="5"/>
      <c r="G155" s="5"/>
      <c r="H155" s="104"/>
      <c r="I155" s="43">
        <f t="shared" si="9"/>
        <v>0</v>
      </c>
    </row>
    <row r="156" spans="1:9" s="3" customFormat="1" ht="18.75" hidden="1" x14ac:dyDescent="0.3">
      <c r="A156" s="142"/>
      <c r="B156" s="176" t="s">
        <v>118</v>
      </c>
      <c r="C156" s="177" t="e">
        <f>#REF!+#REF!+#REF!+#REF!+#REF!+#REF!+#REF!+#REF!+#REF!+#REF!+#REF!</f>
        <v>#REF!</v>
      </c>
      <c r="D156" s="178" t="e">
        <f>#REF!+#REF!+#REF!+#REF!+#REF!+#REF!+#REF!+#REF!+#REF!+#REF!+#REF!</f>
        <v>#REF!</v>
      </c>
      <c r="E156" s="178" t="e">
        <f>#REF!+#REF!+#REF!+#REF!+#REF!+#REF!+#REF!+#REF!+#REF!+#REF!+#REF!</f>
        <v>#REF!</v>
      </c>
      <c r="F156" s="5"/>
      <c r="G156" s="5"/>
      <c r="H156" s="104"/>
      <c r="I156" s="43">
        <f t="shared" si="9"/>
        <v>0</v>
      </c>
    </row>
    <row r="157" spans="1:9" s="3" customFormat="1" ht="18.75" hidden="1" x14ac:dyDescent="0.3">
      <c r="A157" s="170"/>
      <c r="B157" s="179" t="s">
        <v>115</v>
      </c>
      <c r="C157" s="180"/>
      <c r="D157" s="181"/>
      <c r="E157" s="181"/>
      <c r="F157" s="5"/>
      <c r="G157" s="5"/>
      <c r="H157" s="104"/>
      <c r="I157" s="43">
        <f t="shared" si="9"/>
        <v>0</v>
      </c>
    </row>
    <row r="158" spans="1:9" s="3" customFormat="1" ht="18.75" hidden="1" x14ac:dyDescent="0.3">
      <c r="A158" s="170"/>
      <c r="B158" s="176" t="s">
        <v>119</v>
      </c>
      <c r="C158" s="180"/>
      <c r="D158" s="181"/>
      <c r="E158" s="181"/>
      <c r="F158" s="5"/>
      <c r="G158" s="5"/>
      <c r="H158" s="104"/>
      <c r="I158" s="43">
        <f t="shared" si="9"/>
        <v>0</v>
      </c>
    </row>
    <row r="159" spans="1:9" s="3" customFormat="1" ht="16.5" hidden="1" customHeight="1" x14ac:dyDescent="0.3">
      <c r="A159" s="142"/>
      <c r="B159" s="182" t="s">
        <v>120</v>
      </c>
      <c r="C159" s="183" t="e">
        <f>#REF!+#REF!+#REF!+#REF!+#REF!+#REF!+#REF!</f>
        <v>#REF!</v>
      </c>
      <c r="D159" s="184" t="e">
        <f>#REF!+#REF!+#REF!+#REF!+#REF!+#REF!+#REF!</f>
        <v>#REF!</v>
      </c>
      <c r="E159" s="184" t="e">
        <f>#REF!+#REF!+#REF!+#REF!+#REF!+#REF!+#REF!</f>
        <v>#REF!</v>
      </c>
      <c r="F159" s="5"/>
      <c r="G159" s="5"/>
      <c r="H159" s="104"/>
      <c r="I159" s="43">
        <f t="shared" si="9"/>
        <v>0</v>
      </c>
    </row>
    <row r="160" spans="1:9" s="3" customFormat="1" ht="17.25" hidden="1" customHeight="1" x14ac:dyDescent="0.3">
      <c r="A160" s="170"/>
      <c r="B160" s="179" t="s">
        <v>115</v>
      </c>
      <c r="C160" s="185"/>
      <c r="D160" s="186"/>
      <c r="E160" s="186"/>
      <c r="F160" s="5"/>
      <c r="G160" s="5"/>
      <c r="H160" s="104"/>
      <c r="I160" s="43">
        <f t="shared" si="9"/>
        <v>0</v>
      </c>
    </row>
    <row r="161" spans="1:9" s="3" customFormat="1" ht="16.5" hidden="1" customHeight="1" x14ac:dyDescent="0.3">
      <c r="A161" s="170"/>
      <c r="B161" s="182" t="s">
        <v>121</v>
      </c>
      <c r="C161" s="185"/>
      <c r="D161" s="186"/>
      <c r="E161" s="186"/>
      <c r="F161" s="5"/>
      <c r="G161" s="5"/>
      <c r="H161" s="104"/>
      <c r="I161" s="43">
        <f t="shared" si="9"/>
        <v>0</v>
      </c>
    </row>
    <row r="162" spans="1:9" s="3" customFormat="1" ht="15.75" hidden="1" customHeight="1" x14ac:dyDescent="0.3">
      <c r="A162" s="142"/>
      <c r="B162" s="187" t="s">
        <v>122</v>
      </c>
      <c r="C162" s="183" t="e">
        <f>#REF!</f>
        <v>#REF!</v>
      </c>
      <c r="D162" s="184" t="e">
        <f>#REF!</f>
        <v>#REF!</v>
      </c>
      <c r="E162" s="184" t="e">
        <f>#REF!</f>
        <v>#REF!</v>
      </c>
      <c r="F162" s="5"/>
      <c r="G162" s="5"/>
      <c r="H162" s="104"/>
      <c r="I162" s="43">
        <f t="shared" si="9"/>
        <v>0</v>
      </c>
    </row>
    <row r="163" spans="1:9" s="3" customFormat="1" ht="21" hidden="1" customHeight="1" x14ac:dyDescent="0.3">
      <c r="A163" s="142"/>
      <c r="B163" s="179" t="s">
        <v>115</v>
      </c>
      <c r="C163" s="184" t="e">
        <f>#REF!</f>
        <v>#REF!</v>
      </c>
      <c r="D163" s="184" t="e">
        <f>#REF!</f>
        <v>#REF!</v>
      </c>
      <c r="E163" s="184" t="e">
        <f>#REF!</f>
        <v>#REF!</v>
      </c>
      <c r="F163" s="5"/>
      <c r="G163" s="5"/>
      <c r="H163" s="104"/>
      <c r="I163" s="43">
        <f t="shared" si="9"/>
        <v>0</v>
      </c>
    </row>
    <row r="164" spans="1:9" s="3" customFormat="1" ht="37.5" hidden="1" x14ac:dyDescent="0.3">
      <c r="A164" s="142"/>
      <c r="B164" s="187" t="s">
        <v>123</v>
      </c>
      <c r="C164" s="184"/>
      <c r="D164" s="184"/>
      <c r="E164" s="184"/>
      <c r="F164" s="5"/>
      <c r="G164" s="5"/>
      <c r="H164" s="104"/>
      <c r="I164" s="43">
        <f t="shared" si="9"/>
        <v>0</v>
      </c>
    </row>
    <row r="165" spans="1:9" s="3" customFormat="1" ht="15.75" hidden="1" customHeight="1" x14ac:dyDescent="0.3">
      <c r="A165" s="142"/>
      <c r="B165" s="188" t="s">
        <v>124</v>
      </c>
      <c r="C165" s="178" t="e">
        <f>#REF!</f>
        <v>#REF!</v>
      </c>
      <c r="D165" s="178" t="e">
        <f>#REF!</f>
        <v>#REF!</v>
      </c>
      <c r="E165" s="178" t="e">
        <f>#REF!</f>
        <v>#REF!</v>
      </c>
      <c r="F165" s="5"/>
      <c r="G165" s="5"/>
      <c r="H165" s="104"/>
      <c r="I165" s="43">
        <f t="shared" si="9"/>
        <v>0</v>
      </c>
    </row>
    <row r="166" spans="1:9" s="3" customFormat="1" ht="18.75" hidden="1" x14ac:dyDescent="0.3">
      <c r="A166" s="170"/>
      <c r="B166" s="179" t="s">
        <v>115</v>
      </c>
      <c r="C166" s="181"/>
      <c r="D166" s="181"/>
      <c r="E166" s="181"/>
      <c r="F166" s="5"/>
      <c r="G166" s="5"/>
      <c r="H166" s="104"/>
      <c r="I166" s="43">
        <f t="shared" si="9"/>
        <v>0</v>
      </c>
    </row>
    <row r="167" spans="1:9" s="3" customFormat="1" ht="15" hidden="1" customHeight="1" x14ac:dyDescent="0.3">
      <c r="A167" s="170"/>
      <c r="B167" s="188"/>
      <c r="C167" s="181"/>
      <c r="D167" s="181"/>
      <c r="E167" s="181"/>
      <c r="F167" s="5"/>
      <c r="G167" s="5"/>
      <c r="H167" s="104"/>
      <c r="I167" s="43">
        <f t="shared" si="9"/>
        <v>0</v>
      </c>
    </row>
    <row r="168" spans="1:9" s="3" customFormat="1" ht="18.75" hidden="1" x14ac:dyDescent="0.3">
      <c r="A168" s="142"/>
      <c r="B168" s="189" t="s">
        <v>125</v>
      </c>
      <c r="C168" s="178" t="e">
        <f>#REF!+#REF!</f>
        <v>#REF!</v>
      </c>
      <c r="D168" s="178" t="e">
        <f>#REF!+#REF!</f>
        <v>#REF!</v>
      </c>
      <c r="E168" s="178" t="e">
        <f>#REF!+#REF!</f>
        <v>#REF!</v>
      </c>
      <c r="F168" s="5"/>
      <c r="G168" s="5"/>
      <c r="H168" s="104"/>
      <c r="I168" s="43">
        <f t="shared" si="9"/>
        <v>0</v>
      </c>
    </row>
    <row r="169" spans="1:9" s="3" customFormat="1" ht="18.75" hidden="1" x14ac:dyDescent="0.3">
      <c r="A169" s="170"/>
      <c r="B169" s="179" t="s">
        <v>115</v>
      </c>
      <c r="C169" s="190"/>
      <c r="D169" s="190"/>
      <c r="E169" s="190"/>
      <c r="F169" s="5"/>
      <c r="G169" s="5"/>
      <c r="H169" s="104"/>
      <c r="I169" s="43">
        <f t="shared" si="9"/>
        <v>0</v>
      </c>
    </row>
    <row r="170" spans="1:9" s="3" customFormat="1" ht="18.75" hidden="1" x14ac:dyDescent="0.3">
      <c r="A170" s="191"/>
      <c r="B170" s="192" t="s">
        <v>126</v>
      </c>
      <c r="C170" s="190"/>
      <c r="D170" s="190"/>
      <c r="E170" s="190"/>
      <c r="F170" s="5"/>
      <c r="G170" s="5"/>
      <c r="H170" s="104"/>
      <c r="I170" s="43">
        <f t="shared" si="9"/>
        <v>0</v>
      </c>
    </row>
    <row r="171" spans="1:9" s="3" customFormat="1" ht="18.75" hidden="1" x14ac:dyDescent="0.3">
      <c r="A171" s="191"/>
      <c r="B171" s="193" t="s">
        <v>127</v>
      </c>
      <c r="C171" s="190"/>
      <c r="D171" s="190"/>
      <c r="E171" s="190"/>
      <c r="F171" s="5"/>
      <c r="G171" s="5"/>
      <c r="H171" s="104"/>
      <c r="I171" s="43">
        <f t="shared" si="9"/>
        <v>0</v>
      </c>
    </row>
    <row r="172" spans="1:9" s="3" customFormat="1" ht="18.75" hidden="1" x14ac:dyDescent="0.3">
      <c r="A172" s="194"/>
      <c r="B172" s="195" t="s">
        <v>128</v>
      </c>
      <c r="C172" s="196" t="e">
        <f>#REF!</f>
        <v>#REF!</v>
      </c>
      <c r="D172" s="196" t="e">
        <f>#REF!</f>
        <v>#REF!</v>
      </c>
      <c r="E172" s="196" t="e">
        <f>#REF!+#REF!</f>
        <v>#REF!</v>
      </c>
      <c r="F172" s="5"/>
      <c r="G172" s="5"/>
      <c r="H172" s="104"/>
      <c r="I172" s="43">
        <f t="shared" si="9"/>
        <v>0</v>
      </c>
    </row>
    <row r="173" spans="1:9" s="3" customFormat="1" ht="18.75" hidden="1" x14ac:dyDescent="0.3">
      <c r="A173" s="194"/>
      <c r="B173" s="197" t="s">
        <v>129</v>
      </c>
      <c r="C173" s="198"/>
      <c r="D173" s="199"/>
      <c r="E173" s="199"/>
      <c r="F173" s="5"/>
      <c r="G173" s="5"/>
      <c r="H173" s="104"/>
      <c r="I173" s="43">
        <f t="shared" si="9"/>
        <v>0</v>
      </c>
    </row>
    <row r="174" spans="1:9" s="3" customFormat="1" ht="18.75" hidden="1" x14ac:dyDescent="0.3">
      <c r="A174" s="200"/>
      <c r="B174" s="5"/>
      <c r="C174" s="7"/>
      <c r="D174" s="7"/>
      <c r="E174" s="7"/>
      <c r="F174" s="5"/>
      <c r="G174" s="5"/>
      <c r="H174" s="5"/>
      <c r="I174" s="201"/>
    </row>
    <row r="175" spans="1:9" ht="18" x14ac:dyDescent="0.25">
      <c r="A175" s="1"/>
      <c r="B175" s="1"/>
      <c r="C175" s="1"/>
      <c r="D175" s="1"/>
      <c r="E175" s="1"/>
      <c r="F175" s="1"/>
      <c r="G175" s="1"/>
      <c r="H175" s="1"/>
      <c r="I175" s="202"/>
    </row>
  </sheetData>
  <sheetProtection selectLockedCells="1" selectUnlockedCells="1"/>
  <mergeCells count="15">
    <mergeCell ref="A8:B8"/>
    <mergeCell ref="A9:B9"/>
    <mergeCell ref="A88:B88"/>
    <mergeCell ref="A90:B90"/>
    <mergeCell ref="A92:B92"/>
    <mergeCell ref="A2:I2"/>
    <mergeCell ref="A3:I3"/>
    <mergeCell ref="A5:A6"/>
    <mergeCell ref="B5:B6"/>
    <mergeCell ref="C5:C6"/>
    <mergeCell ref="D5:D6"/>
    <mergeCell ref="E5:E6"/>
    <mergeCell ref="F5:F6"/>
    <mergeCell ref="G5:H5"/>
    <mergeCell ref="I5:I6"/>
  </mergeCells>
  <printOptions horizontalCentered="1"/>
  <pageMargins left="0.15763888888888888" right="0.15763888888888888" top="0.39374999999999999" bottom="0.39374999999999999" header="0.51180555555555551" footer="0.51180555555555551"/>
  <pageSetup paperSize="9" firstPageNumber="0" fitToHeight="3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додатково (07.02.2018)</vt:lpstr>
      <vt:lpstr>'додатково (07.02.2018)'!Заголовки_для_печати</vt:lpstr>
      <vt:lpstr>'додатково (07.02.2018)'!Область_печати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2021-10-11T07:06:30Z</dcterms:created>
  <dcterms:modified xsi:type="dcterms:W3CDTF">2021-10-11T07:06:33Z</dcterms:modified>
</cp:coreProperties>
</file>